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k-go\Documents\AS ルール改正\新ルールのツール\250514AS新ルール対応競技運営ツール\"/>
    </mc:Choice>
  </mc:AlternateContent>
  <xr:revisionPtr revIDLastSave="0" documentId="13_ncr:1_{0BD62C3A-0B2C-4B45-A292-84C286E859EA}"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120" yWindow="-120" windowWidth="20730" windowHeight="1116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6" l="1"/>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<sst xmlns="http://schemas.openxmlformats.org/spreadsheetml/2006/main" count="2127" uniqueCount="1165">
  <si>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</si>
  <si>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</si>
  <si>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</si>
  <si>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</si>
  <si>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</si>
  <si>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</si>
  <si>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</si>
  <si>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</si>
  <si>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</si>
  <si>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</si>
  <si>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</si>
  <si>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</si>
  <si>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</si>
  <si>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</si>
  <si>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</si>
  <si>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</si>
  <si>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</si>
  <si>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</si>
  <si>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</si>
  <si>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</si>
  <si>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</si>
  <si>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</si>
  <si>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</si>
  <si>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</si>
  <si>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</si>
  <si>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</si>
  <si>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</si>
  <si>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</si>
  <si>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</si>
  <si>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</si>
  <si>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</si>
  <si>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</si>
  <si>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</si>
  <si>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</si>
  <si>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</si>
  <si>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</si>
  <si>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</si>
  <si>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</si>
  <si>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</si>
  <si>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</si>
  <si>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</si>
  <si>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</si>
  <si>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</si>
  <si>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</si>
  <si>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</si>
  <si>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</si>
  <si>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</si>
  <si>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</si>
  <si>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</si>
  <si>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</si>
  <si>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</si>
  <si>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</si>
  <si>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</si>
  <si>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</si>
  <si>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</si>
  <si>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</si>
  <si>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</si>
  <si>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</si>
  <si>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</si>
  <si>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</si>
  <si>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</si>
  <si>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</si>
  <si>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</si>
  <si>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</si>
  <si>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</si>
  <si>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</si>
  <si>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</si>
  <si>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</si>
  <si>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</si>
  <si>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</si>
  <si>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</si>
  <si>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</si>
  <si>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</si>
  <si>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</si>
  <si>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</si>
  <si>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</si>
  <si>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</si>
  <si>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</si>
  <si>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</si>
  <si>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</si>
  <si>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</si>
  <si>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</si>
  <si>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</si>
  <si>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</si>
  <si>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</si>
  <si>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</si>
  <si>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</si>
  <si>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</si>
  <si>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</si>
  <si>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</si>
  <si>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</si>
  <si>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</si>
  <si>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</si>
  <si>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</si>
  <si>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</si>
  <si>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</si>
  <si>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</si>
  <si>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</si>
  <si>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</si>
  <si>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</si>
  <si>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</si>
  <si>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</si>
  <si>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</si>
  <si>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</si>
  <si>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</si>
  <si>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</si>
  <si>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</si>
  <si>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</si>
  <si>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</si>
  <si>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</si>
  <si>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</si>
  <si>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</si>
  <si>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</si>
  <si>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</si>
  <si>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</si>
  <si>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</si>
  <si>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</si>
  <si>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</si>
  <si>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</si>
  <si>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</si>
  <si>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</si>
  <si>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</si>
  <si>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</si>
  <si>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</si>
  <si>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</si>
  <si>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</si>
  <si>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</si>
  <si>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</si>
  <si>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</si>
  <si>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</si>
  <si>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</si>
  <si>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</si>
  <si>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</si>
  <si>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</si>
  <si>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</si>
  <si>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</si>
  <si>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</si>
  <si>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</si>
  <si>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</si>
  <si>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</si>
  <si>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</si>
  <si>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</si>
  <si>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</si>
  <si>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</si>
  <si>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</si>
  <si>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</si>
  <si>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</si>
  <si>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</si>
  <si>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</si>
  <si>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</si>
  <si>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</si>
  <si>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</si>
  <si>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</si>
  <si>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</si>
  <si>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</si>
  <si>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</si>
  <si>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</si>
  <si>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</si>
  <si>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</si>
  <si>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</si>
  <si>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</si>
  <si>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</si>
  <si>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</si>
  <si>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</si>
  <si>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</si>
  <si>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</si>
  <si>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</si>
  <si>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</si>
  <si>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</si>
  <si>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</si>
  <si>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</si>
  <si>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</si>
  <si>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</si>
  <si>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</si>
  <si>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</si>
  <si>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</si>
  <si>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</si>
  <si>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</si>
  <si>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</si>
  <si>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</si>
  <si>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</si>
  <si>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</si>
  <si>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</si>
  <si>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</si>
  <si>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</si>
  <si>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</si>
  <si>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</si>
  <si>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</si>
  <si>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</si>
  <si>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</si>
  <si>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</si>
  <si>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</si>
  <si>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</si>
  <si>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</si>
  <si>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</si>
  <si>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</si>
  <si>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</si>
  <si>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</si>
  <si>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</si>
  <si>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</si>
  <si>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</si>
  <si>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</si>
  <si>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</si>
  <si>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</si>
  <si>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</si>
  <si>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</si>
  <si>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</si>
  <si>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</si>
  <si>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</si>
  <si>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</si>
  <si>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</si>
  <si>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</si>
  <si>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</si>
  <si>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</si>
  <si>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</si>
  <si>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</si>
  <si>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</si>
  <si>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</si>
  <si>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</si>
  <si>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</si>
  <si>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</si>
  <si>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</si>
  <si>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</si>
  <si>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</si>
  <si>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</si>
  <si>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</si>
  <si>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</si>
  <si>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</si>
  <si>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</si>
  <si>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</si>
  <si>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</si>
  <si>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</si>
  <si>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</si>
  <si>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</si>
  <si>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</si>
  <si>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</si>
  <si>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</si>
  <si>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</si>
  <si>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</si>
  <si>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</si>
  <si>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</si>
  <si>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</si>
  <si>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</si>
  <si>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</si>
  <si>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</si>
  <si>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</si>
  <si>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</si>
  <si>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</si>
  <si>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</si>
  <si>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</si>
  <si>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</si>
  <si>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</si>
  <si>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</si>
  <si>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</si>
  <si>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</si>
  <si>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</si>
  <si>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</si>
  <si>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</si>
  <si>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</si>
  <si>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</si>
  <si>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</si>
  <si>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</si>
  <si>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</si>
  <si>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</si>
  <si>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</si>
  <si>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</si>
  <si>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</si>
  <si>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</si>
  <si>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</si>
  <si>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</si>
  <si>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</si>
  <si>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</si>
  <si>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</si>
  <si>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</si>
  <si>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</si>
  <si>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</si>
  <si>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</si>
  <si>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</si>
  <si>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</si>
  <si>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</si>
  <si>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</si>
  <si>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</si>
  <si>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</si>
  <si>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</si>
  <si>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</si>
  <si>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</si>
  <si>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</si>
  <si>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</si>
  <si>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t>　例）関東ｱｰﾃｨｽﾃｨｯｸｽｲﾐﾝｸﾞ</t>
    <rPh sb="1" eb="2">
      <t>レイ</t>
    </rPh>
    <rPh sb="3" eb="5">
      <t>カントウ</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</si>
  <si>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</si>
  <si>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</si>
  <si>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</si>
  <si>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</si>
  <si>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</si>
  <si>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r>
      <t>・種目コード(3文字)_所属クラブ名(10文字以内略称)_</t>
    </r>
    <r>
      <rPr>
        <b/>
        <sz val="11"/>
        <color rgb="FF0000FF"/>
        <rFont val="メイリオ"/>
        <family val="3"/>
        <charset val="128"/>
      </rPr>
      <t>選手名(選手の姓名）</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</si>
  <si>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</si>
  <si>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</si>
  <si>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</si>
  <si>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</si>
  <si>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</si>
  <si>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</si>
  <si>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</si>
  <si>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</si>
  <si>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</si>
  <si>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</si>
  <si>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</si>
  <si>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</si>
  <si>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</si>
  <si>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</si>
  <si>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</si>
  <si>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</si>
  <si>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</si>
  <si>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</si>
  <si>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</si>
  <si>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</si>
  <si>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</si>
  <si>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</si>
  <si>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</si>
  <si>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</si>
  <si>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</si>
  <si>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</si>
  <si>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</si>
  <si>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</si>
  <si>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</si>
  <si>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</si>
  <si>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</si>
  <si>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</si>
  <si>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</si>
  <si>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</si>
  <si>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</si>
  <si>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</si>
  <si>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</si>
  <si>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</si>
  <si>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</si>
  <si>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</si>
  <si>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</si>
  <si>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</si>
  <si>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</si>
  <si>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</si>
  <si>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</si>
  <si>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</si>
  <si>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</si>
  <si>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</si>
  <si>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</si>
  <si>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</si>
  <si>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</si>
  <si>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</si>
  <si>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</si>
  <si>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</si>
  <si>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</si>
  <si>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</si>
  <si>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</si>
  <si>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</si>
  <si>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</si>
  <si>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</si>
  <si>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</si>
  <si>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</si>
  <si>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</si>
  <si>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</si>
  <si>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</si>
  <si>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</si>
  <si>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</si>
  <si>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</si>
  <si>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</si>
  <si>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</si>
  <si>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</si>
  <si>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</si>
  <si>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</si>
  <si>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</si>
  <si>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</si>
  <si>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</si>
  <si>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</si>
  <si>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</si>
  <si>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</si>
  <si>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</si>
  <si>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</si>
  <si>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</si>
  <si>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</si>
  <si>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</si>
  <si>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r>
      <t>2025</t>
    </r>
    <r>
      <rPr>
        <sz val="10"/>
        <color theme="1"/>
        <rFont val="ＭＳ ゴシック"/>
        <family val="3"/>
        <charset val="128"/>
      </rPr>
      <t>年</t>
    </r>
    <rPh sb="4" eb="5">
      <t>ネン</t>
    </rPh>
    <phoneticPr fontId="10"/>
  </si>
  <si>
    <t>■コーチカードの記入</t>
    <rPh sb="8" eb="10">
      <t>キニュウ</t>
    </rPh>
    <phoneticPr fontId="10"/>
  </si>
  <si>
    <t>アクロバティック動作は、上記エクセルファイルで作成したものを貼り付けてください。</t>
    <rPh sb="12" eb="14">
      <t>ジョウキ</t>
    </rPh>
    <rPh sb="23" eb="25">
      <t>サクセイ</t>
    </rPh>
    <rPh sb="30" eb="31">
      <t>ハ</t>
    </rPh>
    <rPh sb="32" eb="33">
      <t>ツ</t>
    </rPh>
    <phoneticPr fontId="10"/>
  </si>
  <si>
    <t>チームの種目</t>
    <rPh sb="4" eb="6">
      <t>シュモク</t>
    </rPh>
    <phoneticPr fontId="10"/>
  </si>
  <si>
    <r>
      <t>・種目コード(3文字)_所属クラブ名(10文字以内略称)_</t>
    </r>
    <r>
      <rPr>
        <b/>
        <sz val="11"/>
        <color rgb="FF0000FF"/>
        <rFont val="メイリオ"/>
        <family val="3"/>
        <charset val="128"/>
      </rPr>
      <t>チーム名（ない場合は不要）</t>
    </r>
    <r>
      <rPr>
        <b/>
        <sz val="11"/>
        <color theme="1"/>
        <rFont val="メイリオ"/>
        <family val="3"/>
        <charset val="128"/>
      </rPr>
      <t>＋大会コード</t>
    </r>
    <rPh sb="32" eb="33">
      <t>メイ</t>
    </rPh>
    <rPh sb="36" eb="38">
      <t>バアイ</t>
    </rPh>
    <rPh sb="39" eb="41">
      <t>フヨウ</t>
    </rPh>
    <rPh sb="43" eb="45">
      <t>タイカイ</t>
    </rPh>
    <phoneticPr fontId="10"/>
  </si>
  <si>
    <t>・漢字・かなを使用してしまった
・所属にチーム名をくっつけてしまった
・チーム名ではなく選手名をつけてしまった</t>
    <rPh sb="39" eb="40">
      <t>メイ</t>
    </rPh>
    <rPh sb="44" eb="47">
      <t>センシュメイ</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</si>
  <si>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</si>
  <si>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</si>
  <si>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</si>
  <si>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</si>
  <si>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</si>
  <si>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</si>
  <si>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</si>
  <si>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</si>
  <si>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</si>
  <si>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</si>
  <si>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</si>
  <si>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</si>
  <si>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</si>
  <si>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</si>
  <si>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</si>
  <si>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</si>
  <si>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</si>
  <si>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</si>
  <si>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</si>
  <si>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</si>
  <si>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</si>
  <si>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</si>
  <si>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</si>
  <si>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</si>
  <si>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</si>
  <si>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</si>
  <si>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</si>
  <si>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</si>
  <si>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</si>
  <si>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</si>
  <si>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</si>
  <si>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</si>
  <si>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</si>
  <si>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</si>
  <si>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</si>
  <si>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</si>
  <si>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</si>
  <si>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</si>
  <si>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</si>
  <si>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</si>
  <si>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</si>
  <si>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</si>
  <si>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</si>
  <si>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</si>
  <si>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</si>
  <si>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</si>
  <si>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</si>
  <si>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</si>
  <si>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</si>
  <si>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</si>
  <si>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</si>
  <si>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</si>
  <si>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</si>
  <si>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</si>
  <si>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</si>
  <si>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</si>
  <si>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</si>
  <si>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</si>
  <si>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</si>
  <si>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</si>
  <si>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</si>
  <si>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</si>
  <si>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</si>
  <si>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</si>
  <si>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</si>
  <si>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</si>
  <si>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</si>
  <si>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</si>
  <si>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</si>
  <si>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</si>
  <si>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</si>
  <si>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</si>
  <si>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</si>
  <si>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</si>
  <si>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</si>
  <si>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</si>
  <si>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</si>
  <si>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</si>
  <si>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</si>
  <si>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</si>
  <si>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</si>
  <si>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</si>
  <si>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</si>
  <si>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</si>
  <si>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</si>
  <si>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</si>
  <si>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</si>
  <si>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</si>
  <si>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</si>
  <si>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</si>
  <si>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</si>
  <si>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</si>
  <si>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</si>
  <si>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</si>
  <si>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</si>
  <si>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</si>
  <si>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</si>
  <si>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</si>
  <si>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</si>
  <si>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</si>
  <si>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</si>
  <si>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</si>
  <si>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</si>
  <si>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</si>
  <si>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</si>
  <si>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</si>
  <si>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</si>
  <si>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</si>
  <si>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</si>
  <si>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</si>
  <si>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</si>
  <si>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</si>
  <si>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</si>
  <si>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</si>
  <si>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</si>
  <si>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</si>
  <si>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</si>
  <si>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</si>
  <si>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</si>
  <si>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</si>
  <si>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</si>
  <si>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</si>
  <si>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</si>
  <si>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</si>
  <si>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</si>
  <si>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</si>
  <si>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</si>
  <si>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</si>
  <si>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</si>
  <si>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</si>
  <si>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</si>
  <si>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</si>
  <si>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</si>
  <si>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</si>
  <si>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</si>
  <si>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</si>
  <si>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</si>
  <si>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</si>
  <si>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</si>
  <si>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</si>
  <si>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</si>
  <si>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</si>
  <si>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</si>
  <si>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</si>
  <si>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</si>
  <si>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</si>
  <si>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</si>
  <si>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</si>
  <si>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</si>
  <si>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</si>
  <si>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</si>
  <si>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</si>
  <si>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</si>
  <si>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</si>
  <si>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</si>
  <si>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</si>
  <si>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</si>
  <si>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</si>
  <si>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</si>
  <si>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</si>
  <si>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</si>
  <si>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</si>
  <si>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</si>
  <si>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</si>
  <si>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</si>
  <si>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</si>
  <si>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</si>
  <si>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</si>
  <si>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</si>
  <si>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</si>
  <si>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</si>
  <si>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</si>
  <si>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</si>
  <si>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</si>
  <si>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</si>
  <si>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</si>
  <si>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</si>
  <si>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</si>
  <si>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</si>
  <si>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</si>
  <si>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</si>
  <si>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</si>
  <si>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</si>
  <si>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</si>
  <si>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</si>
  <si>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</si>
  <si>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</si>
  <si>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</si>
  <si>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</si>
  <si>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</si>
  <si>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</si>
  <si>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</si>
  <si>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</si>
  <si>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</si>
  <si>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</si>
  <si>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</si>
  <si>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</si>
  <si>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</si>
  <si>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</si>
  <si>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</si>
  <si>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</si>
  <si>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</si>
  <si>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</si>
  <si>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</si>
  <si>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</si>
  <si>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</si>
  <si>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</si>
  <si>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</si>
  <si>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</si>
  <si>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</si>
  <si>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</si>
  <si>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</si>
  <si>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</si>
  <si>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</si>
  <si>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</si>
  <si>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</si>
  <si>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</si>
  <si>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</si>
  <si>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</si>
  <si>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</si>
  <si>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</si>
  <si>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</si>
  <si>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</si>
  <si>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</si>
  <si>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</si>
  <si>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</si>
  <si>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</si>
  <si>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</si>
  <si>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</si>
  <si>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</si>
  <si>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</si>
  <si>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</si>
  <si>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</si>
  <si>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</si>
  <si>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</si>
  <si>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</si>
  <si>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</si>
  <si>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</si>
  <si>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</si>
  <si>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</si>
  <si>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</si>
  <si>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</si>
  <si>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</si>
  <si>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</si>
  <si>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</si>
  <si>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</si>
  <si>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</si>
  <si>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</si>
  <si>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</si>
  <si>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</si>
  <si>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</si>
  <si>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</si>
  <si>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</si>
  <si>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</si>
  <si>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</si>
  <si>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</si>
  <si>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</si>
  <si>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</si>
  <si>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</si>
  <si>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</si>
  <si>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</si>
  <si>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</si>
  <si>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</si>
  <si>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</si>
  <si>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</si>
  <si>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</si>
  <si>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</si>
  <si>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</si>
  <si>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</si>
  <si>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</si>
  <si>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</si>
  <si>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</si>
  <si>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</si>
  <si>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</si>
  <si>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</si>
  <si>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</si>
  <si>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</si>
  <si>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</si>
  <si>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</si>
  <si>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</si>
  <si>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</si>
  <si>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</si>
  <si>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</si>
  <si>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</si>
  <si>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</si>
  <si>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</si>
  <si>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</si>
  <si>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</si>
  <si>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</si>
  <si>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</si>
  <si>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</si>
  <si>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</si>
  <si>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</si>
  <si>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</si>
  <si>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</si>
  <si>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</si>
  <si>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</si>
  <si>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</si>
  <si>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</si>
  <si>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</si>
  <si>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</si>
  <si>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</si>
  <si>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</si>
  <si>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</si>
  <si>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</si>
  <si>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</si>
  <si>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</si>
  <si>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</si>
  <si>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</si>
  <si>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</si>
  <si>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</si>
  <si>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</si>
  <si>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</si>
  <si>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</si>
  <si>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</si>
  <si>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</si>
  <si>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</si>
  <si>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</si>
  <si>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</si>
  <si>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</si>
  <si>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</si>
  <si>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</si>
  <si>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</si>
  <si>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</si>
  <si>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</si>
  <si>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</si>
  <si>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</si>
  <si>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</si>
  <si>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</si>
  <si>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</si>
  <si>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</si>
  <si>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</si>
  <si>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</si>
  <si>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</si>
  <si>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</si>
  <si>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</si>
  <si>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</si>
  <si>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</si>
  <si>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</si>
  <si>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</si>
  <si>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</si>
  <si>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</si>
  <si>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</si>
  <si>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</si>
  <si>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</si>
  <si>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</si>
  <si>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</si>
  <si>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</si>
  <si>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</si>
  <si>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</si>
  <si>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</si>
  <si>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</si>
  <si>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</si>
  <si>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</si>
  <si>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</si>
  <si>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</si>
  <si>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</si>
  <si>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</si>
  <si>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</si>
  <si>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</si>
  <si>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</si>
  <si>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</si>
  <si>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</si>
  <si>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</si>
  <si>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</si>
  <si>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</si>
  <si>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</si>
  <si>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</si>
  <si>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</si>
  <si>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</si>
  <si>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</si>
  <si>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</si>
  <si>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</si>
  <si>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</si>
  <si>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</si>
  <si>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</si>
  <si>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</si>
  <si>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</si>
  <si>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</si>
  <si>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</si>
  <si>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</si>
  <si>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</si>
  <si>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</si>
  <si>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</si>
  <si>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</si>
  <si>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</si>
  <si>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</si>
  <si>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</si>
  <si>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</si>
  <si>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</si>
  <si>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</si>
  <si>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</si>
  <si>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</si>
  <si>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</si>
  <si>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</si>
  <si>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</si>
  <si>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</si>
  <si>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</si>
  <si>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</si>
  <si>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</si>
  <si>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</si>
  <si>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</si>
  <si>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</si>
  <si>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</si>
  <si>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</si>
  <si>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</si>
  <si>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</si>
  <si>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</si>
  <si>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</si>
  <si>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</si>
  <si>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</si>
  <si>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</si>
  <si>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</si>
  <si>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</si>
  <si>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</si>
  <si>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</si>
  <si>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</si>
  <si>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</si>
  <si>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</si>
  <si>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</si>
  <si>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</si>
  <si>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</si>
  <si>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</si>
  <si>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</si>
  <si>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</si>
  <si>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</si>
  <si>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</si>
  <si>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</si>
  <si>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</si>
  <si>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</si>
  <si>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</si>
  <si>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</si>
  <si>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</si>
  <si>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</si>
  <si>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</si>
  <si>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</si>
  <si>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</si>
  <si>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</si>
  <si>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</si>
  <si>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</si>
  <si>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</si>
  <si>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</si>
  <si>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</si>
  <si>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</si>
  <si>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</si>
  <si>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</si>
  <si>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</si>
  <si>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</si>
  <si>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</si>
  <si>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</si>
  <si>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</si>
  <si>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</si>
  <si>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</si>
  <si>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</si>
  <si>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</si>
  <si>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</si>
  <si>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</si>
  <si>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</si>
  <si>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</si>
  <si>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</si>
  <si>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</si>
  <si>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</si>
  <si>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</si>
  <si>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</si>
  <si>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</si>
  <si>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</si>
  <si>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</si>
  <si>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</si>
  <si>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</si>
  <si>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</si>
  <si>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</si>
  <si>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</si>
  <si>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</si>
  <si>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</si>
  <si>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</si>
  <si>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</si>
  <si>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</si>
  <si>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</si>
  <si>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</si>
  <si>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</si>
  <si>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</si>
  <si>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</si>
  <si>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</si>
  <si>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</si>
  <si>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</si>
  <si>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</si>
  <si>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</si>
  <si>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</si>
  <si>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</si>
  <si>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</si>
  <si>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</si>
  <si>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</si>
  <si>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</si>
  <si>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</si>
  <si>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</si>
  <si>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</si>
  <si>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</si>
  <si>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</si>
  <si>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</si>
  <si>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</si>
  <si>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</si>
  <si>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</si>
  <si>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</si>
  <si>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</si>
  <si>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</si>
  <si>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</si>
  <si>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</si>
  <si>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</si>
  <si>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</si>
  <si>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</si>
  <si>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</si>
  <si>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</si>
  <si>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</si>
  <si>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</si>
  <si>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</si>
  <si>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</si>
  <si>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</si>
  <si>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</si>
  <si>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</si>
  <si>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</si>
  <si>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</si>
  <si>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</si>
  <si>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</si>
  <si>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</si>
  <si>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</si>
  <si>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</si>
  <si>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</si>
  <si>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</si>
  <si>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</si>
  <si>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</si>
  <si>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</si>
  <si>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</si>
  <si>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</si>
  <si>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</si>
  <si>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</si>
  <si>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</si>
  <si>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</si>
  <si>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</si>
  <si>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</si>
  <si>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</si>
  <si>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</si>
  <si>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</si>
  <si>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</si>
  <si>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</si>
  <si>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</si>
  <si>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</si>
  <si>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</si>
  <si>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</si>
  <si>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</si>
  <si>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</si>
  <si>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</si>
  <si>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</si>
  <si>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</si>
  <si>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</si>
  <si>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</si>
  <si>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</si>
  <si>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</si>
  <si>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</si>
  <si>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</si>
  <si>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</si>
  <si>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</si>
  <si>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</si>
  <si>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</si>
  <si>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</si>
  <si>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</si>
  <si>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</si>
  <si>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</si>
  <si>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</si>
  <si>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</si>
  <si>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</si>
  <si>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</si>
  <si>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</si>
  <si>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</si>
  <si>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</si>
  <si>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</si>
  <si>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</si>
  <si>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</si>
  <si>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</si>
  <si>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</si>
  <si>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</si>
  <si>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</si>
  <si>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</si>
  <si>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</si>
  <si>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</si>
  <si>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</si>
  <si>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</si>
  <si>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</si>
  <si>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</si>
  <si>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</si>
  <si>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</si>
  <si>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</si>
  <si>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</si>
  <si>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</si>
  <si>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</si>
  <si>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</si>
  <si>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</si>
  <si>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</si>
  <si>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</si>
  <si>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</si>
  <si>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</si>
  <si>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</si>
  <si>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</si>
  <si>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</si>
  <si>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</si>
  <si>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</si>
  <si>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</si>
  <si>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</si>
  <si>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</si>
  <si>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</si>
  <si>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</si>
  <si>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</si>
  <si>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</si>
  <si>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</si>
  <si>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</si>
  <si>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</si>
  <si>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</si>
  <si>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</si>
  <si>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</si>
  <si>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</si>
  <si>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</si>
  <si>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</si>
  <si>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</si>
  <si>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</si>
  <si>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</si>
  <si>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</si>
  <si>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</si>
  <si>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</si>
  <si>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</si>
  <si>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</si>
  <si>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</si>
  <si>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</si>
  <si>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</si>
  <si>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</si>
  <si>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</si>
  <si>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</si>
  <si>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</si>
  <si>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</si>
  <si>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</si>
  <si>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</si>
  <si>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</si>
  <si>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</si>
  <si>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</si>
  <si>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</si>
  <si>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</si>
  <si>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</si>
  <si>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</si>
  <si>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</si>
  <si>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</si>
  <si>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</si>
  <si>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</si>
  <si>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</si>
  <si>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</si>
  <si>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</si>
  <si>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</si>
  <si>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</si>
  <si>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</si>
  <si>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</si>
  <si>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</si>
  <si>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</si>
  <si>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</si>
  <si>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</si>
  <si>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</si>
  <si>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</si>
  <si>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</si>
  <si>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</si>
  <si>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</si>
  <si>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</si>
  <si>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</si>
  <si>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</si>
  <si>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</si>
  <si>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</si>
  <si>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</si>
  <si>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</si>
  <si>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</si>
  <si>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</si>
  <si>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</si>
  <si>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</si>
  <si>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</si>
  <si>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</si>
  <si>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</si>
  <si>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</si>
  <si>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</si>
  <si>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</si>
  <si>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</si>
  <si>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</si>
  <si>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</si>
  <si>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</si>
  <si>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</si>
  <si>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</si>
  <si>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</si>
  <si>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</si>
  <si>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</si>
  <si>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</si>
  <si>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</si>
  <si>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5"/>
  </si>
  <si>
    <t>Bonus</t>
    <phoneticPr fontId="65"/>
  </si>
  <si>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5"/>
  </si>
  <si>
    <r>
      <t>Code</t>
    </r>
    <r>
      <rPr>
        <sz val="11"/>
        <color theme="1"/>
        <rFont val="ＭＳ Ｐゴシック"/>
        <family val="2"/>
        <charset val="128"/>
      </rPr>
      <t>　</t>
    </r>
    <phoneticPr fontId="65"/>
  </si>
  <si>
    <t>Value</t>
    <phoneticPr fontId="65"/>
  </si>
  <si>
    <t>Descliption</t>
    <phoneticPr fontId="65"/>
  </si>
  <si>
    <t>Acro-Pair</t>
    <phoneticPr fontId="65"/>
  </si>
  <si>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</si>
  <si>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</si>
  <si>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</si>
  <si>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</si>
  <si>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</si>
  <si>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5"/>
  </si>
  <si>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</si>
  <si>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</si>
  <si>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</si>
  <si>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</si>
  <si>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</si>
  <si>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</si>
  <si>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</si>
  <si>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</si>
  <si>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</si>
  <si>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</si>
  <si>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</si>
  <si>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</si>
  <si>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</si>
  <si>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</si>
  <si>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</si>
  <si>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</si>
  <si>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5"/>
  </si>
  <si>
    <t>FF-+sp360 or Heli+sp360</t>
    <phoneticPr fontId="65"/>
  </si>
  <si>
    <r>
      <t>FF-sp180 or Heli-sp180</t>
    </r>
    <r>
      <rPr>
        <sz val="11"/>
        <color theme="1"/>
        <rFont val="ＭＳ ゴシック"/>
        <family val="3"/>
        <charset val="128"/>
      </rPr>
      <t>　</t>
    </r>
    <phoneticPr fontId="65"/>
  </si>
  <si>
    <t>T6c</t>
    <phoneticPr fontId="65"/>
  </si>
  <si>
    <t>BKFL-&gt;BKSA or FL-&gt;Split(st leg)</t>
    <phoneticPr fontId="65"/>
  </si>
  <si>
    <t>F4a</t>
    <phoneticPr fontId="65"/>
  </si>
  <si>
    <t>Knight-&gt;VP or Knight-&gt;FT thru VP</t>
    <phoneticPr fontId="65"/>
  </si>
  <si>
    <t>F5a</t>
    <phoneticPr fontId="65"/>
  </si>
  <si>
    <t>Rocket Split Bent Knee Joining 360°</t>
    <phoneticPr fontId="65"/>
  </si>
  <si>
    <t>Flamingo Bent Knee rollback - Join to VP – Half Twist – 360° open to Split – Walkout</t>
    <phoneticPr fontId="65"/>
  </si>
  <si>
    <t>FF-sp180 or Heli-sp180　</t>
  </si>
  <si>
    <t>T5d*0.5</t>
    <phoneticPr fontId="65"/>
  </si>
  <si>
    <t>FF-+sp360 or Heli+sp360</t>
  </si>
  <si>
    <t>T6c*0.5</t>
    <phoneticPr fontId="65"/>
  </si>
  <si>
    <t>T5d*0.3</t>
    <phoneticPr fontId="65"/>
  </si>
  <si>
    <t>T6c*0.3</t>
    <phoneticPr fontId="65"/>
  </si>
  <si>
    <t>BKFL-&gt;BKSA or FL-&gt;Split(st leg)</t>
  </si>
  <si>
    <t>F4a*0.3</t>
    <phoneticPr fontId="65"/>
  </si>
  <si>
    <t>F4a*0.5</t>
    <phoneticPr fontId="65"/>
  </si>
  <si>
    <t>Knight-&gt;VP or Knight-&gt;FT thru VP</t>
  </si>
  <si>
    <t>F5a*0.3</t>
    <phoneticPr fontId="65"/>
  </si>
  <si>
    <t>F5a*0.5</t>
    <phoneticPr fontId="65"/>
  </si>
  <si>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</si>
  <si>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Su-con</t>
    <phoneticPr fontId="65"/>
  </si>
  <si>
    <t>-</t>
    <phoneticPr fontId="65"/>
  </si>
  <si>
    <t>TRA</t>
  </si>
  <si>
    <t>TRA</t>
    <phoneticPr fontId="65"/>
  </si>
  <si>
    <t>Surface Connections</t>
    <phoneticPr fontId="65"/>
  </si>
  <si>
    <t>PART</t>
    <phoneticPr fontId="65"/>
  </si>
  <si>
    <t>Acro-Pair</t>
  </si>
  <si>
    <t>TRE/HYBRIDのDECLARED DIFFICULTY・チーム種目のBONUS/ミックスデュエットのTRA：Su-con</t>
    <rPh sb="34" eb="36">
      <t>シュモク</t>
    </rPh>
    <phoneticPr fontId="10"/>
  </si>
  <si>
    <r>
      <t>ACROBATICのDECLARED DIFFICULTY・Valueはアクロバティック計算表で確認したものを</t>
    </r>
    <r>
      <rPr>
        <b/>
        <sz val="11"/>
        <color rgb="FFFF0000"/>
        <rFont val="メイリオ"/>
        <family val="3"/>
        <charset val="128"/>
      </rPr>
      <t>正確に値複写</t>
    </r>
    <r>
      <rPr>
        <b/>
        <sz val="11"/>
        <rFont val="メイリオ"/>
        <family val="3"/>
        <charset val="128"/>
      </rPr>
      <t>（</t>
    </r>
    <r>
      <rPr>
        <b/>
        <sz val="11"/>
        <color theme="1"/>
        <rFont val="メイリオ"/>
        <family val="3"/>
        <charset val="128"/>
      </rPr>
      <t>手入力）する</t>
    </r>
    <phoneticPr fontId="10"/>
  </si>
  <si>
    <t>①上段：アクロタイプ”ー”の後のアクロコード</t>
    <phoneticPr fontId="10"/>
  </si>
  <si>
    <r>
      <t>②下段：Valueはアクロバティック計算表で確認した</t>
    </r>
    <r>
      <rPr>
        <b/>
        <sz val="11"/>
        <color rgb="FFFF0000"/>
        <rFont val="メイリオ"/>
        <family val="3"/>
        <charset val="128"/>
      </rPr>
      <t>BM値を含まないDD</t>
    </r>
    <r>
      <rPr>
        <b/>
        <sz val="11"/>
        <rFont val="メイリオ"/>
        <family val="3"/>
        <charset val="128"/>
      </rPr>
      <t>（Components  Total Value）</t>
    </r>
    <r>
      <rPr>
        <b/>
        <sz val="11"/>
        <color theme="1"/>
        <rFont val="メイリオ"/>
        <family val="3"/>
        <charset val="128"/>
      </rPr>
      <t>を手入力する</t>
    </r>
    <rPh sb="28" eb="29">
      <t>チ</t>
    </rPh>
    <rPh sb="30" eb="31">
      <t>フク</t>
    </rPh>
    <phoneticPr fontId="10"/>
  </si>
  <si>
    <t>誤ったコードの入力</t>
    <rPh sb="0" eb="1">
      <t>アヤマ</t>
    </rPh>
    <rPh sb="7" eb="9">
      <t>ニュウリョク</t>
    </rPh>
    <phoneticPr fontId="10"/>
  </si>
  <si>
    <t>Value誤りBMのダブルカウント</t>
    <rPh sb="5" eb="6">
      <t>アヤマ</t>
    </rPh>
    <phoneticPr fontId="10"/>
  </si>
  <si>
    <t>Total Value (with BM added)を間違えてValue欄に貼付</t>
    <rPh sb="28" eb="30">
      <t>マチガ</t>
    </rPh>
    <rPh sb="37" eb="38">
      <t>ラン</t>
    </rPh>
    <rPh sb="39" eb="41">
      <t>ハリツケ</t>
    </rPh>
    <phoneticPr fontId="10"/>
  </si>
  <si>
    <t>③DECLARED DIFFICULTY・Value登録後、TOTAL DDが合っていることを確認する</t>
    <phoneticPr fontId="10"/>
  </si>
  <si>
    <t>関東アーティスティックスイミングクラブ</t>
    <rPh sb="0" eb="2">
      <t>カントウ</t>
    </rPh>
    <phoneticPr fontId="10"/>
  </si>
  <si>
    <t>高橋瑞希/伊藤咲子</t>
    <rPh sb="0" eb="2">
      <t>タカハシ</t>
    </rPh>
    <rPh sb="2" eb="4">
      <t>ミズキ</t>
    </rPh>
    <rPh sb="5" eb="7">
      <t>イトウ</t>
    </rPh>
    <rPh sb="7" eb="9">
      <t>サキコ</t>
    </rPh>
    <phoneticPr fontId="10"/>
  </si>
  <si>
    <t>山田優</t>
    <rPh sb="0" eb="2">
      <t>ヤマダ</t>
    </rPh>
    <rPh sb="2" eb="3">
      <t>ユウ</t>
    </rPh>
    <phoneticPr fontId="10"/>
  </si>
  <si>
    <t>TRE</t>
  </si>
  <si>
    <t>D-TRE1a</t>
    <phoneticPr fontId="10"/>
  </si>
  <si>
    <t>2025.5.14更新</t>
    <rPh sb="9" eb="11">
      <t>コウシン</t>
    </rPh>
    <phoneticPr fontId="10"/>
  </si>
  <si>
    <t>日本アーティスティックスイミングチャレンジカップ2025
（予選用）</t>
    <rPh sb="0" eb="2">
      <t>ニホン</t>
    </rPh>
    <rPh sb="32" eb="33">
      <t>ヨウ</t>
    </rPh>
    <phoneticPr fontId="10"/>
  </si>
  <si>
    <t>Competition-Regulations_January-2025_Clean-updated-01.03.2025-_v2.pdf</t>
  </si>
  <si>
    <t>12_AS_アクロ計算0514更新_7 - New World Aquatics Acrobatics Calculator Catalog 2     v1.2 (Draft - September 2024).xlsx</t>
    <phoneticPr fontId="10"/>
  </si>
  <si>
    <t>・例）　ソロフリー、関東アーティスティックスイミングクラブ、伊藤咲子、大会コード：EYCC2025　の場合</t>
    <rPh sb="35" eb="37">
      <t>タイカイ</t>
    </rPh>
    <rPh sb="51" eb="53">
      <t>バアイ</t>
    </rPh>
    <phoneticPr fontId="10"/>
  </si>
  <si>
    <r>
      <rPr>
        <sz val="22"/>
        <color rgb="FF0000FF"/>
        <rFont val="メイリオ"/>
        <family val="3"/>
        <charset val="128"/>
      </rPr>
      <t>WSF_KantoASC_ItoSakiko</t>
    </r>
    <r>
      <rPr>
        <sz val="22"/>
        <color theme="1"/>
        <rFont val="メイリオ"/>
        <family val="3"/>
        <charset val="128"/>
      </rPr>
      <t>_EYCC2025</t>
    </r>
    <phoneticPr fontId="10"/>
  </si>
  <si>
    <r>
      <t>・WSF_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_EYCC2025
・WSF_KantoASC</t>
    </r>
    <r>
      <rPr>
        <sz val="11"/>
        <color rgb="FFFF0000"/>
        <rFont val="メイリオ"/>
        <family val="3"/>
        <charset val="128"/>
      </rPr>
      <t>A</t>
    </r>
    <r>
      <rPr>
        <sz val="11"/>
        <color theme="1"/>
        <rFont val="メイリオ"/>
        <family val="3"/>
        <charset val="128"/>
      </rPr>
      <t>_ItoSakiko_EYCC2025
・WSF_KantoASC_</t>
    </r>
    <r>
      <rPr>
        <sz val="11"/>
        <color rgb="FFFF0000"/>
        <rFont val="メイリオ"/>
        <family val="3"/>
        <charset val="128"/>
      </rPr>
      <t>Ito</t>
    </r>
    <r>
      <rPr>
        <sz val="11"/>
        <color theme="1"/>
        <rFont val="メイリオ"/>
        <family val="3"/>
        <charset val="128"/>
      </rPr>
      <t>_EYCC2025</t>
    </r>
    <phoneticPr fontId="10"/>
  </si>
  <si>
    <t>・例）　デュエットフリー、関西アーティスティックスイミングクラブ、高橋瑞希/伊藤咲子、大会コード：WYCC2025　の場合</t>
    <rPh sb="14" eb="15">
      <t>ニシ</t>
    </rPh>
    <rPh sb="43" eb="45">
      <t>タイカイ</t>
    </rPh>
    <rPh sb="59" eb="61">
      <t>バアイ</t>
    </rPh>
    <phoneticPr fontId="10"/>
  </si>
  <si>
    <r>
      <rPr>
        <sz val="22"/>
        <color rgb="FF0000FF"/>
        <rFont val="メイリオ"/>
        <family val="3"/>
        <charset val="128"/>
      </rPr>
      <t>WDF_KansaiASC_TakahashiIto</t>
    </r>
    <r>
      <rPr>
        <sz val="22"/>
        <color theme="1"/>
        <rFont val="メイリオ"/>
        <family val="3"/>
        <charset val="128"/>
      </rPr>
      <t>_ＷYCC2025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</si>
  <si>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_WYCC2025
・WDF_KantoASC</t>
    </r>
    <r>
      <rPr>
        <sz val="11"/>
        <color rgb="FFFF0000"/>
        <rFont val="メイリオ"/>
        <family val="3"/>
        <charset val="128"/>
      </rPr>
      <t>A</t>
    </r>
    <r>
      <rPr>
        <sz val="11"/>
        <color theme="1"/>
        <rFont val="メイリオ"/>
        <family val="3"/>
        <charset val="128"/>
      </rPr>
      <t>_ItoSakiko_WYCC2025
・WDF_KantoASC_Takahashi</t>
    </r>
    <r>
      <rPr>
        <sz val="11"/>
        <color rgb="FFFF0000"/>
        <rFont val="メイリオ"/>
        <family val="3"/>
        <charset val="128"/>
      </rPr>
      <t>_</t>
    </r>
    <r>
      <rPr>
        <sz val="11"/>
        <rFont val="メイリオ"/>
        <family val="3"/>
        <charset val="128"/>
      </rPr>
      <t>W</t>
    </r>
    <r>
      <rPr>
        <sz val="11"/>
        <color theme="1"/>
        <rFont val="メイリオ"/>
        <family val="3"/>
        <charset val="128"/>
      </rPr>
      <t>YCC2025</t>
    </r>
    <rPh sb="11" eb="13">
      <t>タカハシ</t>
    </rPh>
    <phoneticPr fontId="10"/>
  </si>
  <si>
    <t>・例）　チームフリー、九州アーティスティックスイミングクラブAチーム、大会コード：NYCC2025　の場合</t>
    <rPh sb="11" eb="13">
      <t>キュウシュウ</t>
    </rPh>
    <rPh sb="35" eb="37">
      <t>タイカイ</t>
    </rPh>
    <rPh sb="51" eb="53">
      <t>バアイ</t>
    </rPh>
    <phoneticPr fontId="10"/>
  </si>
  <si>
    <r>
      <rPr>
        <sz val="22"/>
        <color rgb="FF0000FF"/>
        <rFont val="メイリオ"/>
        <family val="3"/>
        <charset val="128"/>
      </rPr>
      <t>WDF_KyushuASC_A</t>
    </r>
    <r>
      <rPr>
        <sz val="22"/>
        <color theme="1"/>
        <rFont val="メイリオ"/>
        <family val="3"/>
        <charset val="128"/>
      </rPr>
      <t>_NYCC2025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</si>
  <si>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_WYCC2025
・WDF_KantoASC</t>
    </r>
    <r>
      <rPr>
        <sz val="11"/>
        <color rgb="FFFF0000"/>
        <rFont val="メイリオ"/>
        <family val="3"/>
        <charset val="128"/>
      </rPr>
      <t>A</t>
    </r>
    <r>
      <rPr>
        <sz val="11"/>
        <color theme="1"/>
        <rFont val="メイリオ"/>
        <family val="3"/>
        <charset val="128"/>
      </rPr>
      <t>_WYCC2025
・WDF_KantoASC_ItoSakiko</t>
    </r>
    <r>
      <rPr>
        <sz val="11"/>
        <color rgb="FFFF0000"/>
        <rFont val="メイリオ"/>
        <family val="3"/>
        <charset val="128"/>
      </rPr>
      <t>_</t>
    </r>
    <r>
      <rPr>
        <sz val="11"/>
        <rFont val="メイリオ"/>
        <family val="3"/>
        <charset val="128"/>
      </rPr>
      <t>W</t>
    </r>
    <r>
      <rPr>
        <sz val="11"/>
        <color theme="1"/>
        <rFont val="メイリオ"/>
        <family val="3"/>
        <charset val="128"/>
      </rPr>
      <t>YCC2025</t>
    </r>
    <rPh sb="11" eb="13">
      <t>タカハシ</t>
    </rPh>
    <phoneticPr fontId="10"/>
  </si>
  <si>
    <r>
      <t>日本アーティスティックスイミングチャレンジカップ2025 ●●予選</t>
    </r>
    <r>
      <rPr>
        <b/>
        <sz val="10"/>
        <color rgb="FFFF0000"/>
        <rFont val="ＭＳ Ｐゴシック"/>
        <family val="3"/>
        <charset val="128"/>
      </rPr>
      <t>←変更してください</t>
    </r>
    <rPh sb="0" eb="2">
      <t>ニホン</t>
    </rPh>
    <rPh sb="31" eb="33">
      <t>ヨセン</t>
    </rPh>
    <rPh sb="34" eb="36">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</si>
</sst>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
  </numFmts>
  <fonts count="78">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
      <patternFill patternType="solid">
        <fgColor theme="9"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8" fillId="0" borderId="0" applyNumberFormat="0" applyFill="0" applyBorder="0" applyAlignment="0" applyProtection="0"/>
    <xf numFmtId="0" fontId="1" fillId="0" borderId="0">
      <alignment vertical="center"/>
    </xf>
    <xf numFmtId="0" fontId="40" fillId="0" borderId="0" applyNumberFormat="0" applyFill="0" applyBorder="0" applyAlignment="0" applyProtection="0">
      <alignment vertical="center"/>
    </xf>
  </cellStyleXfs>
  <cellXfs count="278">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5"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6" fillId="11" borderId="0" xfId="0" applyFont="1" applyFill="1" applyAlignment="1">
      <alignment vertical="top"/>
    </xf>
    <xf numFmtId="0" fontId="37"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28" fillId="11" borderId="0" xfId="0" applyFont="1" applyFill="1" applyAlignment="1">
      <alignment horizontal="left" vertical="center"/>
    </xf>
    <xf numFmtId="0" fontId="41" fillId="0" borderId="0" xfId="0" applyFont="1" applyAlignment="1">
      <alignment horizontal="right"/>
    </xf>
    <xf numFmtId="0" fontId="41" fillId="0" borderId="0" xfId="0" applyFont="1" applyAlignment="1">
      <alignment vertical="top" wrapText="1"/>
    </xf>
    <xf numFmtId="0" fontId="42"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3" fillId="0" borderId="0" xfId="0" applyFont="1"/>
    <xf numFmtId="0" fontId="44" fillId="0" borderId="0" xfId="0" applyFont="1"/>
    <xf numFmtId="0" fontId="45" fillId="0" borderId="0" xfId="0" applyFont="1"/>
    <xf numFmtId="0" fontId="46" fillId="0" borderId="0" xfId="0" applyFont="1"/>
    <xf numFmtId="0" fontId="45" fillId="13" borderId="7" xfId="0" applyFont="1" applyFill="1" applyBorder="1"/>
    <xf numFmtId="0" fontId="45" fillId="13" borderId="7" xfId="0" applyFont="1" applyFill="1" applyBorder="1" applyAlignment="1">
      <alignment horizontal="left"/>
    </xf>
    <xf numFmtId="0" fontId="43" fillId="0" borderId="7" xfId="0" applyFont="1" applyBorder="1"/>
    <xf numFmtId="0" fontId="45"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28" fillId="11" borderId="39" xfId="0" applyFont="1" applyFill="1" applyBorder="1" applyAlignment="1">
      <alignment horizontal="left" vertical="center"/>
    </xf>
    <xf numFmtId="0" fontId="47"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3" fillId="0" borderId="0" xfId="0" applyFont="1" applyAlignment="1">
      <alignment horizontal="left" vertical="center" wrapText="1"/>
    </xf>
    <xf numFmtId="0" fontId="45" fillId="0" borderId="0" xfId="0" applyFont="1" applyAlignment="1">
      <alignment horizontal="left"/>
    </xf>
    <xf numFmtId="0" fontId="48" fillId="0" borderId="0" xfId="0" applyFont="1" applyAlignment="1">
      <alignment vertical="center" wrapText="1"/>
    </xf>
    <xf numFmtId="0" fontId="49" fillId="0" borderId="0" xfId="0" applyFont="1" applyAlignment="1">
      <alignment vertical="center" wrapText="1"/>
    </xf>
    <xf numFmtId="0" fontId="0" fillId="0" borderId="0" xfId="0" applyAlignment="1">
      <alignment vertical="top" wrapText="1"/>
    </xf>
    <xf numFmtId="0" fontId="50" fillId="0" borderId="0" xfId="0" applyFont="1" applyAlignment="1">
      <alignment horizontal="left" vertical="center" indent="6"/>
    </xf>
    <xf numFmtId="0" fontId="52" fillId="0" borderId="0" xfId="0" applyFont="1"/>
    <xf numFmtId="0" fontId="53" fillId="0" borderId="0" xfId="0" applyFont="1"/>
    <xf numFmtId="0" fontId="53" fillId="0" borderId="7" xfId="0" applyFont="1" applyBorder="1"/>
    <xf numFmtId="0" fontId="53" fillId="4" borderId="7" xfId="0" applyFont="1" applyFill="1" applyBorder="1"/>
    <xf numFmtId="0" fontId="53" fillId="0" borderId="7" xfId="0" applyFont="1" applyBorder="1" applyAlignment="1">
      <alignment horizontal="center" vertical="center" wrapText="1"/>
    </xf>
    <xf numFmtId="0" fontId="58" fillId="0" borderId="0" xfId="0" applyFont="1"/>
    <xf numFmtId="0" fontId="59" fillId="0" borderId="0" xfId="0" applyFont="1"/>
    <xf numFmtId="2" fontId="61" fillId="0" borderId="29" xfId="0" applyNumberFormat="1" applyFont="1" applyBorder="1" applyAlignment="1">
      <alignment wrapText="1"/>
    </xf>
    <xf numFmtId="2" fontId="62" fillId="0" borderId="35" xfId="0" applyNumberFormat="1" applyFont="1" applyBorder="1" applyAlignment="1">
      <alignment horizontal="center" vertical="center"/>
    </xf>
    <xf numFmtId="176" fontId="34" fillId="0" borderId="36" xfId="0" applyNumberFormat="1" applyFont="1" applyBorder="1" applyAlignment="1">
      <alignment horizontal="center" vertical="center"/>
    </xf>
    <xf numFmtId="2" fontId="62" fillId="0" borderId="38" xfId="0" applyNumberFormat="1" applyFont="1" applyBorder="1" applyAlignment="1">
      <alignment horizontal="center" vertical="center"/>
    </xf>
    <xf numFmtId="2" fontId="62" fillId="0" borderId="32" xfId="0" applyNumberFormat="1" applyFont="1" applyBorder="1" applyAlignment="1">
      <alignment horizontal="center" vertical="center"/>
    </xf>
    <xf numFmtId="176" fontId="34"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3" fillId="0" borderId="7" xfId="0" applyFont="1" applyBorder="1" applyAlignment="1">
      <alignment horizontal="center" vertical="top"/>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176" fontId="64" fillId="4" borderId="7" xfId="0" applyNumberFormat="1" applyFont="1" applyFill="1" applyBorder="1" applyAlignment="1">
      <alignment horizontal="left" vertical="center"/>
    </xf>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68" fillId="4" borderId="7" xfId="0" applyFont="1" applyFill="1" applyBorder="1" applyAlignment="1">
      <alignment horizontal="left" vertical="center"/>
    </xf>
    <xf numFmtId="2" fontId="68" fillId="4" borderId="7" xfId="0" applyNumberFormat="1" applyFont="1" applyFill="1" applyBorder="1" applyAlignment="1">
      <alignment horizontal="left" vertical="center"/>
    </xf>
    <xf numFmtId="0" fontId="69"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71" fillId="2" borderId="8" xfId="0" applyFont="1" applyFill="1" applyBorder="1" applyAlignment="1">
      <alignment horizontal="center" vertical="center"/>
    </xf>
    <xf numFmtId="0" fontId="43" fillId="0" borderId="0" xfId="0" applyFont="1" applyAlignment="1" applyProtection="1">
      <alignment vertical="center"/>
      <protection hidden="1"/>
    </xf>
    <xf numFmtId="0" fontId="43"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4" fillId="0" borderId="37" xfId="0" applyFont="1" applyBorder="1" applyAlignment="1" applyProtection="1">
      <alignment horizontal="center" vertical="center" shrinkToFit="1"/>
      <protection hidden="1"/>
    </xf>
    <xf numFmtId="0" fontId="34" fillId="0" borderId="38" xfId="0" applyFont="1" applyBorder="1" applyAlignment="1" applyProtection="1">
      <alignment horizontal="center" vertical="center" shrinkToFit="1"/>
      <protection hidden="1"/>
    </xf>
    <xf numFmtId="0" fontId="34" fillId="0" borderId="26"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3"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4" fillId="0" borderId="26" xfId="0" applyFont="1" applyBorder="1" applyAlignment="1" applyProtection="1">
      <alignment horizontal="left" vertical="center" wrapText="1" shrinkToFit="1"/>
      <protection hidden="1"/>
    </xf>
    <xf numFmtId="0" fontId="34" fillId="0" borderId="32" xfId="0" applyFont="1" applyBorder="1" applyAlignment="1" applyProtection="1">
      <alignment horizontal="left" vertical="center" wrapText="1" shrinkToFit="1"/>
      <protection hidden="1"/>
    </xf>
    <xf numFmtId="176" fontId="34" fillId="0" borderId="32" xfId="0" applyNumberFormat="1" applyFont="1" applyBorder="1" applyAlignment="1" applyProtection="1">
      <alignment horizontal="center" vertical="center" wrapText="1" shrinkToFit="1"/>
      <protection hidden="1"/>
    </xf>
    <xf numFmtId="0" fontId="34" fillId="0" borderId="37" xfId="0" applyFont="1" applyBorder="1" applyAlignment="1" applyProtection="1">
      <alignment horizontal="left" vertical="center" wrapText="1" shrinkToFit="1"/>
      <protection hidden="1"/>
    </xf>
    <xf numFmtId="0" fontId="34" fillId="0" borderId="33" xfId="0" applyFont="1" applyBorder="1" applyAlignment="1" applyProtection="1">
      <alignment horizontal="left" vertical="center" wrapText="1" shrinkToFit="1"/>
      <protection hidden="1"/>
    </xf>
    <xf numFmtId="176" fontId="34" fillId="0" borderId="38" xfId="0" applyNumberFormat="1" applyFont="1" applyBorder="1" applyAlignment="1" applyProtection="1">
      <alignment horizontal="center" vertical="center" wrapText="1" shrinkToFit="1"/>
      <protection hidden="1"/>
    </xf>
    <xf numFmtId="0" fontId="34" fillId="0" borderId="5" xfId="0" applyFont="1" applyBorder="1" applyAlignment="1" applyProtection="1">
      <alignment horizontal="center" vertical="center" shrinkToFit="1"/>
      <protection hidden="1"/>
    </xf>
    <xf numFmtId="0" fontId="34" fillId="0" borderId="5" xfId="0" applyFont="1" applyBorder="1" applyAlignment="1" applyProtection="1">
      <alignment horizontal="left" vertical="center" wrapText="1" shrinkToFit="1"/>
      <protection hidden="1"/>
    </xf>
    <xf numFmtId="0" fontId="34" fillId="0" borderId="51" xfId="0" applyFont="1" applyBorder="1" applyAlignment="1" applyProtection="1">
      <alignment horizontal="left" vertical="center" wrapText="1" shrinkToFit="1"/>
      <protection hidden="1"/>
    </xf>
    <xf numFmtId="176" fontId="34"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4"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3" fillId="10" borderId="7" xfId="0" applyNumberFormat="1" applyFont="1" applyFill="1" applyBorder="1" applyAlignment="1" applyProtection="1">
      <alignment horizontal="center" vertical="center"/>
      <protection hidden="1"/>
    </xf>
    <xf numFmtId="0" fontId="73" fillId="10" borderId="0" xfId="0" applyFont="1" applyFill="1" applyAlignment="1" applyProtection="1">
      <alignment vertical="center"/>
      <protection hidden="1"/>
    </xf>
    <xf numFmtId="177" fontId="53" fillId="10" borderId="0" xfId="0" applyNumberFormat="1" applyFont="1" applyFill="1" applyAlignment="1" applyProtection="1">
      <alignment horizontal="center" vertical="center" shrinkToFit="1"/>
      <protection hidden="1"/>
    </xf>
    <xf numFmtId="0" fontId="55"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6" fillId="0" borderId="0" xfId="1" applyFont="1" applyAlignment="1">
      <alignment vertical="top"/>
    </xf>
    <xf numFmtId="0" fontId="5" fillId="17" borderId="7" xfId="0" applyFont="1" applyFill="1" applyBorder="1" applyAlignment="1">
      <alignment horizontal="left" vertical="center"/>
    </xf>
    <xf numFmtId="2" fontId="5" fillId="17" borderId="7"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0" fontId="8" fillId="6" borderId="37" xfId="0" applyFont="1" applyFill="1" applyBorder="1" applyAlignment="1">
      <alignment horizontal="center" vertical="center" wrapText="1"/>
    </xf>
    <xf numFmtId="0" fontId="53" fillId="0" borderId="7" xfId="0" applyFont="1" applyBorder="1" applyAlignment="1">
      <alignment horizontal="center" vertical="center" wrapText="1"/>
    </xf>
    <xf numFmtId="0" fontId="43" fillId="0" borderId="44" xfId="0" applyFont="1" applyBorder="1" applyAlignment="1">
      <alignment horizontal="left" vertical="center" wrapText="1"/>
    </xf>
    <xf numFmtId="0" fontId="43" fillId="0" borderId="45" xfId="0" applyFont="1" applyBorder="1" applyAlignment="1">
      <alignment horizontal="left" vertical="center" wrapText="1"/>
    </xf>
    <xf numFmtId="0" fontId="43" fillId="0" borderId="46" xfId="0" applyFont="1" applyBorder="1" applyAlignment="1">
      <alignment horizontal="left" vertical="center" wrapText="1"/>
    </xf>
    <xf numFmtId="0" fontId="43" fillId="0" borderId="47" xfId="0" applyFont="1" applyBorder="1" applyAlignment="1">
      <alignment horizontal="left" vertical="center" wrapText="1"/>
    </xf>
    <xf numFmtId="0" fontId="43" fillId="0" borderId="0" xfId="0" applyFont="1" applyAlignment="1">
      <alignment horizontal="left" vertical="center" wrapText="1"/>
    </xf>
    <xf numFmtId="0" fontId="43" fillId="0" borderId="48" xfId="0" applyFont="1" applyBorder="1" applyAlignment="1">
      <alignment horizontal="left" vertical="center" wrapText="1"/>
    </xf>
    <xf numFmtId="0" fontId="43" fillId="0" borderId="49" xfId="0" applyFont="1" applyBorder="1" applyAlignment="1">
      <alignment horizontal="left" vertical="center" wrapText="1"/>
    </xf>
    <xf numFmtId="0" fontId="43" fillId="0" borderId="43" xfId="0" applyFont="1" applyBorder="1" applyAlignment="1">
      <alignment horizontal="left" vertical="center" wrapText="1"/>
    </xf>
    <xf numFmtId="0" fontId="43" fillId="0" borderId="50" xfId="0" applyFont="1" applyBorder="1" applyAlignment="1">
      <alignment horizontal="left" vertical="center" wrapText="1"/>
    </xf>
    <xf numFmtId="0" fontId="56" fillId="14" borderId="7" xfId="0" applyFont="1" applyFill="1" applyBorder="1" applyAlignment="1">
      <alignment horizontal="center" vertical="center" wrapText="1"/>
    </xf>
    <xf numFmtId="0" fontId="57" fillId="15" borderId="7" xfId="0" applyFont="1" applyFill="1" applyBorder="1" applyAlignment="1">
      <alignment horizontal="left" vertical="center" wrapText="1"/>
    </xf>
    <xf numFmtId="0" fontId="55" fillId="0" borderId="0" xfId="0" applyFont="1" applyAlignment="1">
      <alignment horizontal="left" vertical="top" wrapText="1"/>
    </xf>
    <xf numFmtId="0" fontId="51" fillId="0" borderId="0" xfId="0" applyFont="1" applyAlignment="1">
      <alignment horizontal="left" vertical="top" wrapText="1"/>
    </xf>
    <xf numFmtId="0" fontId="60" fillId="7" borderId="16" xfId="0" applyFont="1" applyFill="1" applyBorder="1" applyAlignment="1">
      <alignment horizontal="left" vertical="center" indent="2"/>
    </xf>
    <xf numFmtId="0" fontId="72" fillId="7" borderId="17" xfId="0" applyFont="1" applyFill="1" applyBorder="1" applyAlignment="1">
      <alignment horizontal="left" vertical="center" indent="2"/>
    </xf>
    <xf numFmtId="0" fontId="72" fillId="7" borderId="14" xfId="0" applyFont="1" applyFill="1" applyBorder="1" applyAlignment="1">
      <alignment horizontal="left" vertical="center" indent="2"/>
    </xf>
    <xf numFmtId="0" fontId="14" fillId="0" borderId="0" xfId="0" applyFont="1" applyAlignment="1">
      <alignment horizontal="right" vertical="center"/>
    </xf>
    <xf numFmtId="0" fontId="74" fillId="0" borderId="1" xfId="0" applyFont="1" applyBorder="1" applyAlignment="1">
      <alignment horizontal="left" indent="2"/>
    </xf>
    <xf numFmtId="0" fontId="74" fillId="0" borderId="2" xfId="0" applyFont="1" applyBorder="1" applyAlignment="1">
      <alignment horizontal="left" indent="2"/>
    </xf>
    <xf numFmtId="0" fontId="74" fillId="0" borderId="3" xfId="0" applyFont="1" applyBorder="1" applyAlignment="1">
      <alignment horizontal="left" indent="2"/>
    </xf>
    <xf numFmtId="0" fontId="74" fillId="0" borderId="5" xfId="0" applyFont="1" applyBorder="1" applyAlignment="1">
      <alignment horizontal="left" indent="2"/>
    </xf>
    <xf numFmtId="0" fontId="74" fillId="0" borderId="39" xfId="0" applyFont="1" applyBorder="1" applyAlignment="1">
      <alignment horizontal="left" indent="2"/>
    </xf>
    <xf numFmtId="0" fontId="74"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5" fillId="0" borderId="7" xfId="0" applyFont="1" applyBorder="1" applyAlignment="1" applyProtection="1">
      <alignment horizontal="left" vertical="center" indent="2"/>
      <protection hidden="1"/>
    </xf>
    <xf numFmtId="0" fontId="34" fillId="0" borderId="24"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xf numFmtId="0" fontId="32"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4" fillId="0" borderId="26" xfId="0" applyFont="1" applyBorder="1" applyAlignment="1" applyProtection="1">
      <alignment horizontal="center" vertical="center" shrinkToFit="1"/>
      <protection hidden="1"/>
    </xf>
    <xf numFmtId="0" fontId="34" fillId="0" borderId="35" xfId="0" applyFont="1" applyBorder="1" applyAlignment="1" applyProtection="1">
      <alignment horizontal="center" vertical="center" shrinkToFit="1"/>
      <protection hidden="1"/>
    </xf>
    <xf numFmtId="0" fontId="55" fillId="0" borderId="19" xfId="0" applyFont="1" applyBorder="1" applyAlignment="1" applyProtection="1">
      <alignment horizontal="left" vertical="center" indent="1"/>
      <protection hidden="1"/>
    </xf>
    <xf numFmtId="0" fontId="55" fillId="0" borderId="30" xfId="0" applyFont="1" applyBorder="1" applyAlignment="1" applyProtection="1">
      <alignment horizontal="left" vertical="center" indent="1"/>
      <protection hidden="1"/>
    </xf>
    <xf numFmtId="0" fontId="55" fillId="0" borderId="25" xfId="0" applyFont="1" applyBorder="1" applyAlignment="1" applyProtection="1">
      <alignment horizontal="left" vertical="center" indent="1"/>
      <protection hidden="1"/>
    </xf>
    <xf numFmtId="0" fontId="15" fillId="0" borderId="0" xfId="0" applyFont="1" applyAlignment="1">
      <alignment wrapText="1"/>
    </xf>
    <xf numFmtId="0" fontId="38" fillId="0" borderId="0" xfId="1"/>
    <xf numFmtId="0" fontId="17" fillId="0" borderId="19" xfId="0" applyFont="1" applyBorder="1" applyAlignment="1">
      <alignment horizontal="left" vertical="center" wrapText="1" indent="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66">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6699"/>
        </patternFill>
      </fill>
    </dxf>
    <dxf>
      <fill>
        <patternFill>
          <bgColor rgb="FFFFFF65"/>
        </patternFill>
      </fill>
    </dxf>
    <dxf>
      <fill>
        <patternFill>
          <bgColor rgb="FF00B0F0"/>
        </patternFill>
      </fill>
    </dxf>
    <dxf>
      <fill>
        <patternFill>
          <bgColor theme="0" tint="-4.9989318521683403E-2"/>
        </patternFill>
      </fill>
    </dxf>
    <dxf>
      <fill>
        <patternFill>
          <bgColor rgb="FFFF99FF"/>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99FF"/>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rgb="FFFF6699"/>
        </patternFill>
      </fill>
    </dxf>
    <dxf>
      <fill>
        <patternFill>
          <bgColor rgb="FF00B0F0"/>
        </patternFill>
      </fill>
    </dxf>
    <dxf>
      <fill>
        <patternFill>
          <bgColor theme="0" tint="-4.9989318521683403E-2"/>
        </patternFill>
      </fill>
    </dxf>
    <dxf>
      <fill>
        <patternFill>
          <bgColor theme="8" tint="0.39994506668294322"/>
        </patternFill>
      </fill>
    </dxf>
    <dxf>
      <fill>
        <patternFill>
          <bgColor rgb="FF00B0F0"/>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99FF"/>
        </patternFill>
      </fill>
    </dxf>
    <dxf>
      <fill>
        <patternFill>
          <bgColor rgb="FFFFFF65"/>
        </patternFill>
      </fill>
    </dxf>
    <dxf>
      <fill>
        <patternFill>
          <bgColor rgb="FFFF6699"/>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rgb="FFCCFFFF"/>
        </patternFill>
      </fill>
    </dxf>
    <dxf>
      <fill>
        <patternFill>
          <bgColor rgb="FFCCFFFF"/>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theme="7" tint="0.79998168889431442"/>
        </patternFill>
      </fill>
    </dxf>
    <dxf>
      <fill>
        <patternFill>
          <bgColor theme="2"/>
        </patternFill>
      </fill>
    </dxf>
    <dxf>
      <fill>
        <patternFill>
          <bgColor rgb="FFCCFFFF"/>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8383"/>
        </patternFill>
      </fill>
    </dxf>
    <dxf>
      <fill>
        <patternFill>
          <bgColor theme="9" tint="0.3999450666829432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8383"/>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CCFFFF"/>
      <color rgb="FF0000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8455068</xdr:colOff>
      <xdr:row>118</xdr:row>
      <xdr:rowOff>104383</xdr:rowOff>
    </xdr:from>
    <xdr:to>
      <xdr:col>2</xdr:col>
      <xdr:colOff>11300046</xdr:colOff>
      <xdr:row>123</xdr:row>
      <xdr:rowOff>52191</xdr:rowOff>
    </xdr:to>
    <xdr:pic>
      <xdr:nvPicPr>
        <xdr:cNvPr id="10" name="図 9">
          <a:extLst>
            <a:ext uri="{FF2B5EF4-FFF2-40B4-BE49-F238E27FC236}">
              <a16:creationId xmlns:a16="http://schemas.microsoft.com/office/drawing/2014/main" id="{27B5D5B5-A452-D2AD-7A49-6542D1968EB0}"/>
            </a:ext>
          </a:extLst>
        </xdr:cNvPr>
        <xdr:cNvPicPr>
          <a:picLocks noChangeAspect="1"/>
        </xdr:cNvPicPr>
      </xdr:nvPicPr>
      <xdr:blipFill>
        <a:blip xmlns:r="http://schemas.openxmlformats.org/officeDocument/2006/relationships" r:embed="rId1"/>
        <a:stretch>
          <a:fillRect/>
        </a:stretch>
      </xdr:blipFill>
      <xdr:spPr>
        <a:xfrm>
          <a:off x="11338664" y="30936678"/>
          <a:ext cx="2844978" cy="1122123"/>
        </a:xfrm>
        <a:prstGeom prst="rect">
          <a:avLst/>
        </a:prstGeom>
      </xdr:spPr>
    </xdr:pic>
    <xdr:clientData/>
  </xdr:twoCellAnchor>
  <xdr:oneCellAnchor>
    <xdr:from>
      <xdr:col>2</xdr:col>
      <xdr:colOff>8885651</xdr:colOff>
      <xdr:row>119</xdr:row>
      <xdr:rowOff>182670</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1769247" y="3124982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121</xdr:row>
      <xdr:rowOff>74112</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73633" y="31610996"/>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121</xdr:row>
      <xdr:rowOff>69937</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52540" y="3160682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123</xdr:row>
      <xdr:rowOff>65240</xdr:rowOff>
    </xdr:from>
    <xdr:to>
      <xdr:col>2</xdr:col>
      <xdr:colOff>4127588</xdr:colOff>
      <xdr:row>127</xdr:row>
      <xdr:rowOff>40188</xdr:rowOff>
    </xdr:to>
    <xdr:pic>
      <xdr:nvPicPr>
        <xdr:cNvPr id="20" name="図 19">
          <a:extLst>
            <a:ext uri="{FF2B5EF4-FFF2-40B4-BE49-F238E27FC236}">
              <a16:creationId xmlns:a16="http://schemas.microsoft.com/office/drawing/2014/main" id="{5315AC4A-1EF2-052F-9682-71EEB56C78D1}"/>
            </a:ext>
          </a:extLst>
        </xdr:cNvPr>
        <xdr:cNvPicPr>
          <a:picLocks noChangeAspect="1"/>
        </xdr:cNvPicPr>
      </xdr:nvPicPr>
      <xdr:blipFill>
        <a:blip xmlns:r="http://schemas.openxmlformats.org/officeDocument/2006/relationships" r:embed="rId2"/>
        <a:stretch>
          <a:fillRect/>
        </a:stretch>
      </xdr:blipFill>
      <xdr:spPr>
        <a:xfrm>
          <a:off x="3601234" y="32071850"/>
          <a:ext cx="3409950" cy="914400"/>
        </a:xfrm>
        <a:prstGeom prst="rect">
          <a:avLst/>
        </a:prstGeom>
      </xdr:spPr>
    </xdr:pic>
    <xdr:clientData/>
  </xdr:twoCellAnchor>
  <xdr:twoCellAnchor>
    <xdr:from>
      <xdr:col>2</xdr:col>
      <xdr:colOff>2549786</xdr:colOff>
      <xdr:row>124</xdr:row>
      <xdr:rowOff>206821</xdr:rowOff>
    </xdr:from>
    <xdr:to>
      <xdr:col>2</xdr:col>
      <xdr:colOff>3303729</xdr:colOff>
      <xdr:row>125</xdr:row>
      <xdr:rowOff>174864</xdr:rowOff>
    </xdr:to>
    <xdr:sp macro="" textlink="">
      <xdr:nvSpPr>
        <xdr:cNvPr id="21" name="四角形: 角を丸くする 20">
          <a:extLst>
            <a:ext uri="{FF2B5EF4-FFF2-40B4-BE49-F238E27FC236}">
              <a16:creationId xmlns:a16="http://schemas.microsoft.com/office/drawing/2014/main" id="{8CD199F0-2518-0A1F-DFF2-C5299E94DFBE}"/>
            </a:ext>
          </a:extLst>
        </xdr:cNvPr>
        <xdr:cNvSpPr/>
      </xdr:nvSpPr>
      <xdr:spPr>
        <a:xfrm>
          <a:off x="5433382" y="32448294"/>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125</xdr:row>
      <xdr:rowOff>232432</xdr:rowOff>
    </xdr:from>
    <xdr:to>
      <xdr:col>2</xdr:col>
      <xdr:colOff>3066789</xdr:colOff>
      <xdr:row>126</xdr:row>
      <xdr:rowOff>228062</xdr:rowOff>
    </xdr:to>
    <xdr:sp macro="" textlink="">
      <xdr:nvSpPr>
        <xdr:cNvPr id="22" name="四角形: 角を丸くする 21">
          <a:extLst>
            <a:ext uri="{FF2B5EF4-FFF2-40B4-BE49-F238E27FC236}">
              <a16:creationId xmlns:a16="http://schemas.microsoft.com/office/drawing/2014/main" id="{DA6B0856-849B-ACF5-D855-1DFC6954D47C}"/>
            </a:ext>
          </a:extLst>
        </xdr:cNvPr>
        <xdr:cNvSpPr/>
      </xdr:nvSpPr>
      <xdr:spPr>
        <a:xfrm>
          <a:off x="5459479" y="32708768"/>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123</xdr:row>
      <xdr:rowOff>85970</xdr:rowOff>
    </xdr:from>
    <xdr:to>
      <xdr:col>2</xdr:col>
      <xdr:colOff>6623789</xdr:colOff>
      <xdr:row>127</xdr:row>
      <xdr:rowOff>32343</xdr:rowOff>
    </xdr:to>
    <xdr:pic>
      <xdr:nvPicPr>
        <xdr:cNvPr id="23" name="図 22">
          <a:extLst>
            <a:ext uri="{FF2B5EF4-FFF2-40B4-BE49-F238E27FC236}">
              <a16:creationId xmlns:a16="http://schemas.microsoft.com/office/drawing/2014/main" id="{8FA67AF1-75DD-4BA2-3C12-FEE7246A50AC}"/>
            </a:ext>
          </a:extLst>
        </xdr:cNvPr>
        <xdr:cNvPicPr>
          <a:picLocks noChangeAspect="1"/>
        </xdr:cNvPicPr>
      </xdr:nvPicPr>
      <xdr:blipFill>
        <a:blip xmlns:r="http://schemas.openxmlformats.org/officeDocument/2006/relationships" r:embed="rId3"/>
        <a:stretch>
          <a:fillRect/>
        </a:stretch>
      </xdr:blipFill>
      <xdr:spPr>
        <a:xfrm>
          <a:off x="8507260" y="32092580"/>
          <a:ext cx="1000125" cy="885825"/>
        </a:xfrm>
        <a:prstGeom prst="rect">
          <a:avLst/>
        </a:prstGeom>
      </xdr:spPr>
    </xdr:pic>
    <xdr:clientData/>
  </xdr:twoCellAnchor>
  <xdr:twoCellAnchor>
    <xdr:from>
      <xdr:col>2</xdr:col>
      <xdr:colOff>5826473</xdr:colOff>
      <xdr:row>125</xdr:row>
      <xdr:rowOff>223252</xdr:rowOff>
    </xdr:from>
    <xdr:to>
      <xdr:col>2</xdr:col>
      <xdr:colOff>6419958</xdr:colOff>
      <xdr:row>127</xdr:row>
      <xdr:rowOff>19296</xdr:rowOff>
    </xdr:to>
    <xdr:sp macro="" textlink="">
      <xdr:nvSpPr>
        <xdr:cNvPr id="24" name="四角形: 角を丸くする 23">
          <a:extLst>
            <a:ext uri="{FF2B5EF4-FFF2-40B4-BE49-F238E27FC236}">
              <a16:creationId xmlns:a16="http://schemas.microsoft.com/office/drawing/2014/main" id="{6C4BC384-8213-A1BC-813F-A46DC4D60ABD}"/>
            </a:ext>
          </a:extLst>
        </xdr:cNvPr>
        <xdr:cNvSpPr/>
      </xdr:nvSpPr>
      <xdr:spPr>
        <a:xfrm>
          <a:off x="8710069" y="32699588"/>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121</xdr:row>
      <xdr:rowOff>114693</xdr:rowOff>
    </xdr:from>
    <xdr:to>
      <xdr:col>2</xdr:col>
      <xdr:colOff>10917324</xdr:colOff>
      <xdr:row>122</xdr:row>
      <xdr:rowOff>145600</xdr:rowOff>
    </xdr:to>
    <xdr:sp macro="" textlink="">
      <xdr:nvSpPr>
        <xdr:cNvPr id="25" name="四角形: 角を丸くする 24">
          <a:extLst>
            <a:ext uri="{FF2B5EF4-FFF2-40B4-BE49-F238E27FC236}">
              <a16:creationId xmlns:a16="http://schemas.microsoft.com/office/drawing/2014/main" id="{DDF82977-328A-4B4E-9C6C-4AA934E3C786}"/>
            </a:ext>
          </a:extLst>
        </xdr:cNvPr>
        <xdr:cNvSpPr/>
      </xdr:nvSpPr>
      <xdr:spPr>
        <a:xfrm>
          <a:off x="13207435" y="31651577"/>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121</xdr:row>
      <xdr:rowOff>143528</xdr:rowOff>
    </xdr:from>
    <xdr:to>
      <xdr:col>2</xdr:col>
      <xdr:colOff>9454844</xdr:colOff>
      <xdr:row>122</xdr:row>
      <xdr:rowOff>139158</xdr:rowOff>
    </xdr:to>
    <xdr:sp macro="" textlink="">
      <xdr:nvSpPr>
        <xdr:cNvPr id="26" name="四角形: 角を丸くする 25">
          <a:extLst>
            <a:ext uri="{FF2B5EF4-FFF2-40B4-BE49-F238E27FC236}">
              <a16:creationId xmlns:a16="http://schemas.microsoft.com/office/drawing/2014/main" id="{2B837A65-ADFD-44E4-9A19-4D4239884E1A}"/>
            </a:ext>
          </a:extLst>
        </xdr:cNvPr>
        <xdr:cNvSpPr/>
      </xdr:nvSpPr>
      <xdr:spPr>
        <a:xfrm>
          <a:off x="11847534" y="31680412"/>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120</xdr:row>
      <xdr:rowOff>65239</xdr:rowOff>
    </xdr:from>
    <xdr:to>
      <xdr:col>2</xdr:col>
      <xdr:colOff>10331134</xdr:colOff>
      <xdr:row>121</xdr:row>
      <xdr:rowOff>33282</xdr:rowOff>
    </xdr:to>
    <xdr:sp macro="" textlink="">
      <xdr:nvSpPr>
        <xdr:cNvPr id="27" name="四角形: 角を丸くする 26">
          <a:extLst>
            <a:ext uri="{FF2B5EF4-FFF2-40B4-BE49-F238E27FC236}">
              <a16:creationId xmlns:a16="http://schemas.microsoft.com/office/drawing/2014/main" id="{9DFB8407-A7CB-49E1-8599-10B89B9250A4}"/>
            </a:ext>
          </a:extLst>
        </xdr:cNvPr>
        <xdr:cNvSpPr/>
      </xdr:nvSpPr>
      <xdr:spPr>
        <a:xfrm>
          <a:off x="12460787" y="31367260"/>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123</xdr:row>
      <xdr:rowOff>113255</xdr:rowOff>
    </xdr:from>
    <xdr:ext cx="389850" cy="435697"/>
    <xdr:sp macro="" textlink="">
      <xdr:nvSpPr>
        <xdr:cNvPr id="28" name="テキスト ボックス 27">
          <a:extLst>
            <a:ext uri="{FF2B5EF4-FFF2-40B4-BE49-F238E27FC236}">
              <a16:creationId xmlns:a16="http://schemas.microsoft.com/office/drawing/2014/main" id="{59CDA5E3-012D-4291-B81D-682BBEE2FCC7}"/>
            </a:ext>
          </a:extLst>
        </xdr:cNvPr>
        <xdr:cNvSpPr txBox="1"/>
      </xdr:nvSpPr>
      <xdr:spPr>
        <a:xfrm>
          <a:off x="5384626" y="3211986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125</xdr:row>
      <xdr:rowOff>143528</xdr:rowOff>
    </xdr:from>
    <xdr:ext cx="389850" cy="435697"/>
    <xdr:sp macro="" textlink="">
      <xdr:nvSpPr>
        <xdr:cNvPr id="29" name="テキスト ボックス 28">
          <a:extLst>
            <a:ext uri="{FF2B5EF4-FFF2-40B4-BE49-F238E27FC236}">
              <a16:creationId xmlns:a16="http://schemas.microsoft.com/office/drawing/2014/main" id="{4B5CE329-D5E9-4799-AFE9-7A6FE7A9F4A3}"/>
            </a:ext>
          </a:extLst>
        </xdr:cNvPr>
        <xdr:cNvSpPr txBox="1"/>
      </xdr:nvSpPr>
      <xdr:spPr>
        <a:xfrm>
          <a:off x="5897671" y="3261986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124</xdr:row>
      <xdr:rowOff>117431</xdr:rowOff>
    </xdr:from>
    <xdr:ext cx="389850" cy="435697"/>
    <xdr:sp macro="" textlink="">
      <xdr:nvSpPr>
        <xdr:cNvPr id="30" name="テキスト ボックス 29">
          <a:extLst>
            <a:ext uri="{FF2B5EF4-FFF2-40B4-BE49-F238E27FC236}">
              <a16:creationId xmlns:a16="http://schemas.microsoft.com/office/drawing/2014/main" id="{2EF0845C-C05D-49F4-8DC6-07E247408206}"/>
            </a:ext>
          </a:extLst>
        </xdr:cNvPr>
        <xdr:cNvSpPr txBox="1"/>
      </xdr:nvSpPr>
      <xdr:spPr>
        <a:xfrm>
          <a:off x="8611644" y="3235890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8455068</xdr:colOff>
      <xdr:row>118</xdr:row>
      <xdr:rowOff>104383</xdr:rowOff>
    </xdr:from>
    <xdr:to>
      <xdr:col>2</xdr:col>
      <xdr:colOff>11300046</xdr:colOff>
      <xdr:row>123</xdr:row>
      <xdr:rowOff>52191</xdr:rowOff>
    </xdr:to>
    <xdr:pic>
      <xdr:nvPicPr>
        <xdr:cNvPr id="2" name="図 1">
          <a:extLst>
            <a:ext uri="{FF2B5EF4-FFF2-40B4-BE49-F238E27FC236}">
              <a16:creationId xmlns:a16="http://schemas.microsoft.com/office/drawing/2014/main" id="{AC0857FF-38BE-4398-9B67-9060F37A0957}"/>
            </a:ext>
          </a:extLst>
        </xdr:cNvPr>
        <xdr:cNvPicPr>
          <a:picLocks noChangeAspect="1"/>
        </xdr:cNvPicPr>
      </xdr:nvPicPr>
      <xdr:blipFill>
        <a:blip xmlns:r="http://schemas.openxmlformats.org/officeDocument/2006/relationships" r:embed="rId1"/>
        <a:stretch>
          <a:fillRect/>
        </a:stretch>
      </xdr:blipFill>
      <xdr:spPr>
        <a:xfrm>
          <a:off x="11331618" y="31403533"/>
          <a:ext cx="2844978" cy="1138433"/>
        </a:xfrm>
        <a:prstGeom prst="rect">
          <a:avLst/>
        </a:prstGeom>
      </xdr:spPr>
    </xdr:pic>
    <xdr:clientData/>
  </xdr:twoCellAnchor>
  <xdr:oneCellAnchor>
    <xdr:from>
      <xdr:col>2</xdr:col>
      <xdr:colOff>8885651</xdr:colOff>
      <xdr:row>119</xdr:row>
      <xdr:rowOff>182670</xdr:rowOff>
    </xdr:from>
    <xdr:ext cx="389850" cy="435697"/>
    <xdr:sp macro="" textlink="">
      <xdr:nvSpPr>
        <xdr:cNvPr id="3" name="テキスト ボックス 2">
          <a:extLst>
            <a:ext uri="{FF2B5EF4-FFF2-40B4-BE49-F238E27FC236}">
              <a16:creationId xmlns:a16="http://schemas.microsoft.com/office/drawing/2014/main" id="{88964ED6-8278-49A2-A193-6962443BD14D}"/>
            </a:ext>
          </a:extLst>
        </xdr:cNvPr>
        <xdr:cNvSpPr txBox="1"/>
      </xdr:nvSpPr>
      <xdr:spPr>
        <a:xfrm>
          <a:off x="11762201" y="3171994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121</xdr:row>
      <xdr:rowOff>74112</xdr:rowOff>
    </xdr:from>
    <xdr:ext cx="389850" cy="435697"/>
    <xdr:sp macro="" textlink="">
      <xdr:nvSpPr>
        <xdr:cNvPr id="4" name="テキスト ボックス 3">
          <a:extLst>
            <a:ext uri="{FF2B5EF4-FFF2-40B4-BE49-F238E27FC236}">
              <a16:creationId xmlns:a16="http://schemas.microsoft.com/office/drawing/2014/main" id="{C4F37450-28CB-4C63-8BCD-C4275088769C}"/>
            </a:ext>
          </a:extLst>
        </xdr:cNvPr>
        <xdr:cNvSpPr txBox="1"/>
      </xdr:nvSpPr>
      <xdr:spPr>
        <a:xfrm>
          <a:off x="11366587" y="32087637"/>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121</xdr:row>
      <xdr:rowOff>69937</xdr:rowOff>
    </xdr:from>
    <xdr:ext cx="389850" cy="435697"/>
    <xdr:sp macro="" textlink="">
      <xdr:nvSpPr>
        <xdr:cNvPr id="5" name="テキスト ボックス 4">
          <a:extLst>
            <a:ext uri="{FF2B5EF4-FFF2-40B4-BE49-F238E27FC236}">
              <a16:creationId xmlns:a16="http://schemas.microsoft.com/office/drawing/2014/main" id="{C7EE9CCA-EFFC-4E3C-BA3C-136A49984308}"/>
            </a:ext>
          </a:extLst>
        </xdr:cNvPr>
        <xdr:cNvSpPr txBox="1"/>
      </xdr:nvSpPr>
      <xdr:spPr>
        <a:xfrm>
          <a:off x="12745494" y="32083462"/>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123</xdr:row>
      <xdr:rowOff>65240</xdr:rowOff>
    </xdr:from>
    <xdr:to>
      <xdr:col>2</xdr:col>
      <xdr:colOff>4127588</xdr:colOff>
      <xdr:row>127</xdr:row>
      <xdr:rowOff>40188</xdr:rowOff>
    </xdr:to>
    <xdr:pic>
      <xdr:nvPicPr>
        <xdr:cNvPr id="6" name="図 5">
          <a:extLst>
            <a:ext uri="{FF2B5EF4-FFF2-40B4-BE49-F238E27FC236}">
              <a16:creationId xmlns:a16="http://schemas.microsoft.com/office/drawing/2014/main" id="{1DA06879-C39F-493F-B577-6FC0F74C3B08}"/>
            </a:ext>
          </a:extLst>
        </xdr:cNvPr>
        <xdr:cNvPicPr>
          <a:picLocks noChangeAspect="1"/>
        </xdr:cNvPicPr>
      </xdr:nvPicPr>
      <xdr:blipFill>
        <a:blip xmlns:r="http://schemas.openxmlformats.org/officeDocument/2006/relationships" r:embed="rId2"/>
        <a:stretch>
          <a:fillRect/>
        </a:stretch>
      </xdr:blipFill>
      <xdr:spPr>
        <a:xfrm>
          <a:off x="3594188" y="32555015"/>
          <a:ext cx="3409950" cy="927448"/>
        </a:xfrm>
        <a:prstGeom prst="rect">
          <a:avLst/>
        </a:prstGeom>
      </xdr:spPr>
    </xdr:pic>
    <xdr:clientData/>
  </xdr:twoCellAnchor>
  <xdr:twoCellAnchor>
    <xdr:from>
      <xdr:col>2</xdr:col>
      <xdr:colOff>2549786</xdr:colOff>
      <xdr:row>124</xdr:row>
      <xdr:rowOff>206821</xdr:rowOff>
    </xdr:from>
    <xdr:to>
      <xdr:col>2</xdr:col>
      <xdr:colOff>3303729</xdr:colOff>
      <xdr:row>125</xdr:row>
      <xdr:rowOff>174864</xdr:rowOff>
    </xdr:to>
    <xdr:sp macro="" textlink="">
      <xdr:nvSpPr>
        <xdr:cNvPr id="11" name="四角形: 角を丸くする 10">
          <a:extLst>
            <a:ext uri="{FF2B5EF4-FFF2-40B4-BE49-F238E27FC236}">
              <a16:creationId xmlns:a16="http://schemas.microsoft.com/office/drawing/2014/main" id="{B1848A40-928B-414A-AA5F-171268B55A5A}"/>
            </a:ext>
          </a:extLst>
        </xdr:cNvPr>
        <xdr:cNvSpPr/>
      </xdr:nvSpPr>
      <xdr:spPr>
        <a:xfrm>
          <a:off x="5426336" y="32934721"/>
          <a:ext cx="753943" cy="206168"/>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125</xdr:row>
      <xdr:rowOff>232432</xdr:rowOff>
    </xdr:from>
    <xdr:to>
      <xdr:col>2</xdr:col>
      <xdr:colOff>3066789</xdr:colOff>
      <xdr:row>126</xdr:row>
      <xdr:rowOff>228062</xdr:rowOff>
    </xdr:to>
    <xdr:sp macro="" textlink="">
      <xdr:nvSpPr>
        <xdr:cNvPr id="12" name="四角形: 角を丸くする 11">
          <a:extLst>
            <a:ext uri="{FF2B5EF4-FFF2-40B4-BE49-F238E27FC236}">
              <a16:creationId xmlns:a16="http://schemas.microsoft.com/office/drawing/2014/main" id="{085D755F-CED3-43D4-B0D1-FAE06F5D709A}"/>
            </a:ext>
          </a:extLst>
        </xdr:cNvPr>
        <xdr:cNvSpPr/>
      </xdr:nvSpPr>
      <xdr:spPr>
        <a:xfrm>
          <a:off x="5452433" y="33198457"/>
          <a:ext cx="490906" cy="233755"/>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123</xdr:row>
      <xdr:rowOff>85970</xdr:rowOff>
    </xdr:from>
    <xdr:to>
      <xdr:col>2</xdr:col>
      <xdr:colOff>6623789</xdr:colOff>
      <xdr:row>127</xdr:row>
      <xdr:rowOff>32343</xdr:rowOff>
    </xdr:to>
    <xdr:pic>
      <xdr:nvPicPr>
        <xdr:cNvPr id="13" name="図 12">
          <a:extLst>
            <a:ext uri="{FF2B5EF4-FFF2-40B4-BE49-F238E27FC236}">
              <a16:creationId xmlns:a16="http://schemas.microsoft.com/office/drawing/2014/main" id="{8EE0EA44-464B-4665-A0E2-C4295434CB66}"/>
            </a:ext>
          </a:extLst>
        </xdr:cNvPr>
        <xdr:cNvPicPr>
          <a:picLocks noChangeAspect="1"/>
        </xdr:cNvPicPr>
      </xdr:nvPicPr>
      <xdr:blipFill>
        <a:blip xmlns:r="http://schemas.openxmlformats.org/officeDocument/2006/relationships" r:embed="rId3"/>
        <a:stretch>
          <a:fillRect/>
        </a:stretch>
      </xdr:blipFill>
      <xdr:spPr>
        <a:xfrm>
          <a:off x="8500214" y="32575745"/>
          <a:ext cx="1000125" cy="898873"/>
        </a:xfrm>
        <a:prstGeom prst="rect">
          <a:avLst/>
        </a:prstGeom>
      </xdr:spPr>
    </xdr:pic>
    <xdr:clientData/>
  </xdr:twoCellAnchor>
  <xdr:twoCellAnchor>
    <xdr:from>
      <xdr:col>2</xdr:col>
      <xdr:colOff>5826473</xdr:colOff>
      <xdr:row>125</xdr:row>
      <xdr:rowOff>223252</xdr:rowOff>
    </xdr:from>
    <xdr:to>
      <xdr:col>2</xdr:col>
      <xdr:colOff>6419958</xdr:colOff>
      <xdr:row>127</xdr:row>
      <xdr:rowOff>19296</xdr:rowOff>
    </xdr:to>
    <xdr:sp macro="" textlink="">
      <xdr:nvSpPr>
        <xdr:cNvPr id="14" name="四角形: 角を丸くする 13">
          <a:extLst>
            <a:ext uri="{FF2B5EF4-FFF2-40B4-BE49-F238E27FC236}">
              <a16:creationId xmlns:a16="http://schemas.microsoft.com/office/drawing/2014/main" id="{63FD08C9-5B5C-490B-BA39-E263E895A4F8}"/>
            </a:ext>
          </a:extLst>
        </xdr:cNvPr>
        <xdr:cNvSpPr/>
      </xdr:nvSpPr>
      <xdr:spPr>
        <a:xfrm>
          <a:off x="8703023" y="33189277"/>
          <a:ext cx="593485" cy="272294"/>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121</xdr:row>
      <xdr:rowOff>114693</xdr:rowOff>
    </xdr:from>
    <xdr:to>
      <xdr:col>2</xdr:col>
      <xdr:colOff>10917324</xdr:colOff>
      <xdr:row>122</xdr:row>
      <xdr:rowOff>145600</xdr:rowOff>
    </xdr:to>
    <xdr:sp macro="" textlink="">
      <xdr:nvSpPr>
        <xdr:cNvPr id="15" name="四角形: 角を丸くする 14">
          <a:extLst>
            <a:ext uri="{FF2B5EF4-FFF2-40B4-BE49-F238E27FC236}">
              <a16:creationId xmlns:a16="http://schemas.microsoft.com/office/drawing/2014/main" id="{36ADC0B8-FC94-46CB-BDE8-DD222F4CEFA4}"/>
            </a:ext>
          </a:extLst>
        </xdr:cNvPr>
        <xdr:cNvSpPr/>
      </xdr:nvSpPr>
      <xdr:spPr>
        <a:xfrm>
          <a:off x="13200389" y="32128218"/>
          <a:ext cx="593485" cy="269032"/>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121</xdr:row>
      <xdr:rowOff>143528</xdr:rowOff>
    </xdr:from>
    <xdr:to>
      <xdr:col>2</xdr:col>
      <xdr:colOff>9454844</xdr:colOff>
      <xdr:row>122</xdr:row>
      <xdr:rowOff>139158</xdr:rowOff>
    </xdr:to>
    <xdr:sp macro="" textlink="">
      <xdr:nvSpPr>
        <xdr:cNvPr id="16" name="四角形: 角を丸くする 15">
          <a:extLst>
            <a:ext uri="{FF2B5EF4-FFF2-40B4-BE49-F238E27FC236}">
              <a16:creationId xmlns:a16="http://schemas.microsoft.com/office/drawing/2014/main" id="{C214CDA5-C906-40F8-B0A5-DEE2D12598BD}"/>
            </a:ext>
          </a:extLst>
        </xdr:cNvPr>
        <xdr:cNvSpPr/>
      </xdr:nvSpPr>
      <xdr:spPr>
        <a:xfrm>
          <a:off x="11840488" y="32157053"/>
          <a:ext cx="490906" cy="233755"/>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120</xdr:row>
      <xdr:rowOff>65239</xdr:rowOff>
    </xdr:from>
    <xdr:to>
      <xdr:col>2</xdr:col>
      <xdr:colOff>10331134</xdr:colOff>
      <xdr:row>121</xdr:row>
      <xdr:rowOff>33282</xdr:rowOff>
    </xdr:to>
    <xdr:sp macro="" textlink="">
      <xdr:nvSpPr>
        <xdr:cNvPr id="17" name="四角形: 角を丸くする 16">
          <a:extLst>
            <a:ext uri="{FF2B5EF4-FFF2-40B4-BE49-F238E27FC236}">
              <a16:creationId xmlns:a16="http://schemas.microsoft.com/office/drawing/2014/main" id="{9743784D-1470-4F89-8383-0133E3CABF4A}"/>
            </a:ext>
          </a:extLst>
        </xdr:cNvPr>
        <xdr:cNvSpPr/>
      </xdr:nvSpPr>
      <xdr:spPr>
        <a:xfrm>
          <a:off x="12453741" y="31840639"/>
          <a:ext cx="753943" cy="206168"/>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123</xdr:row>
      <xdr:rowOff>113255</xdr:rowOff>
    </xdr:from>
    <xdr:ext cx="389850" cy="435697"/>
    <xdr:sp macro="" textlink="">
      <xdr:nvSpPr>
        <xdr:cNvPr id="18" name="テキスト ボックス 17">
          <a:extLst>
            <a:ext uri="{FF2B5EF4-FFF2-40B4-BE49-F238E27FC236}">
              <a16:creationId xmlns:a16="http://schemas.microsoft.com/office/drawing/2014/main" id="{9C0DBF7A-9FE8-49BB-B7AC-C2DF4B51A2BA}"/>
            </a:ext>
          </a:extLst>
        </xdr:cNvPr>
        <xdr:cNvSpPr txBox="1"/>
      </xdr:nvSpPr>
      <xdr:spPr>
        <a:xfrm>
          <a:off x="5377580" y="32603030"/>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125</xdr:row>
      <xdr:rowOff>143528</xdr:rowOff>
    </xdr:from>
    <xdr:ext cx="389850" cy="435697"/>
    <xdr:sp macro="" textlink="">
      <xdr:nvSpPr>
        <xdr:cNvPr id="19" name="テキスト ボックス 18">
          <a:extLst>
            <a:ext uri="{FF2B5EF4-FFF2-40B4-BE49-F238E27FC236}">
              <a16:creationId xmlns:a16="http://schemas.microsoft.com/office/drawing/2014/main" id="{5BF0BD32-466F-4D71-9468-DFD3412616DF}"/>
            </a:ext>
          </a:extLst>
        </xdr:cNvPr>
        <xdr:cNvSpPr txBox="1"/>
      </xdr:nvSpPr>
      <xdr:spPr>
        <a:xfrm>
          <a:off x="5890625" y="33109553"/>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124</xdr:row>
      <xdr:rowOff>117431</xdr:rowOff>
    </xdr:from>
    <xdr:ext cx="389850" cy="435697"/>
    <xdr:sp macro="" textlink="">
      <xdr:nvSpPr>
        <xdr:cNvPr id="31" name="テキスト ボックス 30">
          <a:extLst>
            <a:ext uri="{FF2B5EF4-FFF2-40B4-BE49-F238E27FC236}">
              <a16:creationId xmlns:a16="http://schemas.microsoft.com/office/drawing/2014/main" id="{224FFC2A-59AD-4BD4-A329-78D2E61BA79D}"/>
            </a:ext>
          </a:extLst>
        </xdr:cNvPr>
        <xdr:cNvSpPr txBox="1"/>
      </xdr:nvSpPr>
      <xdr:spPr>
        <a:xfrm>
          <a:off x="8604598" y="3284533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3/06/97402b14-e95c-4295-876a-691a9c40ea89/Competition-Regulations_January-2025_Clean-updated-01.03.2025-_v2.pdf" TargetMode="External"/><Relationship Id="rId1" Type="http://schemas.openxmlformats.org/officeDocument/2006/relationships/hyperlink" Target="https://resources.fina.org/fina/document/2025/03/06/97402b14-e95c-4295-876a-691a9c40ea89/Competition-Regulations_January-2025_Clean-updated-01.03.2025-_v2.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60"/>
  <sheetViews>
    <sheetView tabSelected="1" topLeftCell="C1" zoomScale="73" zoomScaleNormal="73" workbookViewId="0">
      <pane ySplit="1" topLeftCell="A2" activePane="bottomLeft" state="frozen"/>
      <selection activeCell="C2" sqref="C2"/>
      <selection pane="bottomLeft" activeCell="C1" sqref="C1"/>
    </sheetView>
  </sheetViews>
  <sheetFormatPr defaultColWidth="9" defaultRowHeight="13.5"/>
  <cols>
    <col min="1" max="1" width="5.125" style="20" bestFit="1" customWidth="1"/>
    <col min="2" max="2" width="32.625" style="20" customWidth="1"/>
    <col min="3" max="3" width="148.5" style="20" bestFit="1" customWidth="1"/>
    <col min="4" max="4" width="54.625" style="14" bestFit="1" customWidth="1"/>
    <col min="5" max="5" width="55.875" style="14" bestFit="1" customWidth="1"/>
    <col min="6" max="16384" width="9" style="14"/>
  </cols>
  <sheetData>
    <row r="1" spans="1:5" s="12" customFormat="1" ht="40.5">
      <c r="A1" s="16"/>
      <c r="B1" s="16"/>
      <c r="C1" s="45" t="s">
        <v>1151</v>
      </c>
      <c r="D1" s="275" t="s">
        <v>1152</v>
      </c>
    </row>
    <row r="2" spans="1:5" s="12" customFormat="1" ht="24.75">
      <c r="A2" s="16"/>
      <c r="B2" s="31" t="s">
        <v>103</v>
      </c>
      <c r="C2" s="31" t="s">
        <v>303</v>
      </c>
    </row>
    <row r="3" spans="1:5" s="12" customFormat="1" ht="18.75">
      <c r="A3" s="16"/>
      <c r="B3" s="16"/>
      <c r="C3" s="18"/>
    </row>
    <row r="4" spans="1:5" s="12" customFormat="1" ht="18.75">
      <c r="A4" s="16" t="s">
        <v>380</v>
      </c>
      <c r="B4" s="16"/>
      <c r="C4" s="16" t="s">
        <v>1106</v>
      </c>
    </row>
    <row r="5" spans="1:5" s="12" customFormat="1" ht="18.75">
      <c r="A5" s="16"/>
      <c r="B5" s="16"/>
      <c r="C5" s="16"/>
    </row>
    <row r="6" spans="1:5" s="12" customFormat="1" ht="19.5">
      <c r="A6" s="16" t="s">
        <v>1087</v>
      </c>
      <c r="B6" s="16"/>
      <c r="C6" s="276" t="s">
        <v>1153</v>
      </c>
    </row>
    <row r="7" spans="1:5" s="12" customFormat="1" ht="18.75">
      <c r="A7" s="16"/>
      <c r="B7" s="16"/>
      <c r="C7" s="16" t="s">
        <v>1086</v>
      </c>
    </row>
    <row r="8" spans="1:5" s="12" customFormat="1" ht="18.75">
      <c r="A8" s="16"/>
      <c r="B8" s="16"/>
    </row>
    <row r="9" spans="1:5" s="12" customFormat="1" ht="19.5">
      <c r="A9" s="16" t="s">
        <v>260</v>
      </c>
      <c r="B9" s="16"/>
      <c r="C9" s="276" t="s">
        <v>1153</v>
      </c>
      <c r="D9" s="29" t="s">
        <v>150</v>
      </c>
    </row>
    <row r="10" spans="1:5" s="12" customFormat="1" ht="18.75">
      <c r="A10" s="16"/>
      <c r="B10" s="16"/>
      <c r="C10" s="16" t="s">
        <v>1107</v>
      </c>
      <c r="D10" s="29" t="s">
        <v>261</v>
      </c>
      <c r="E10" s="12" t="s">
        <v>262</v>
      </c>
    </row>
    <row r="11" spans="1:5" s="12" customFormat="1" ht="18.75">
      <c r="A11" s="16"/>
      <c r="B11" s="16"/>
      <c r="C11" s="176" t="s">
        <v>1154</v>
      </c>
    </row>
    <row r="12" spans="1:5" s="12" customFormat="1" ht="18.75">
      <c r="A12" s="16"/>
      <c r="B12" s="16"/>
      <c r="C12" s="16" t="s">
        <v>381</v>
      </c>
      <c r="D12" s="29"/>
    </row>
    <row r="13" spans="1:5" s="12" customFormat="1" ht="18.75">
      <c r="A13" s="16" t="s">
        <v>171</v>
      </c>
      <c r="B13" s="16"/>
      <c r="C13" s="18"/>
    </row>
    <row r="14" spans="1:5" s="12" customFormat="1" ht="24.75">
      <c r="A14" s="16" t="s">
        <v>189</v>
      </c>
      <c r="B14" s="16" t="s">
        <v>190</v>
      </c>
      <c r="C14" s="31" t="s">
        <v>222</v>
      </c>
      <c r="D14" s="36"/>
    </row>
    <row r="15" spans="1:5" s="12" customFormat="1" ht="56.25">
      <c r="A15" s="16"/>
      <c r="C15" s="15" t="s">
        <v>299</v>
      </c>
      <c r="D15" s="29" t="s">
        <v>150</v>
      </c>
    </row>
    <row r="16" spans="1:5" s="12" customFormat="1" ht="22.5">
      <c r="A16" s="16"/>
      <c r="C16" s="47" t="s">
        <v>266</v>
      </c>
      <c r="D16" s="29" t="s">
        <v>210</v>
      </c>
      <c r="E16" s="12" t="s">
        <v>230</v>
      </c>
    </row>
    <row r="17" spans="1:5" s="12" customFormat="1" ht="18.75">
      <c r="A17" s="16"/>
    </row>
    <row r="18" spans="1:5" ht="24.75">
      <c r="A18" s="16" t="s">
        <v>88</v>
      </c>
      <c r="B18" s="16" t="s">
        <v>87</v>
      </c>
      <c r="C18" s="35" t="s">
        <v>198</v>
      </c>
    </row>
    <row r="19" spans="1:5" ht="18.75">
      <c r="C19" s="16" t="s">
        <v>223</v>
      </c>
    </row>
    <row r="20" spans="1:5" ht="18.75">
      <c r="C20" s="16"/>
      <c r="D20" s="29" t="s">
        <v>150</v>
      </c>
    </row>
    <row r="21" spans="1:5" s="12" customFormat="1" ht="22.5">
      <c r="A21" s="16" t="s">
        <v>104</v>
      </c>
      <c r="B21" s="16" t="s">
        <v>192</v>
      </c>
      <c r="C21" s="12" t="s">
        <v>265</v>
      </c>
      <c r="D21" s="29" t="s">
        <v>195</v>
      </c>
      <c r="E21" s="12" t="s">
        <v>229</v>
      </c>
    </row>
    <row r="22" spans="1:5" s="12" customFormat="1" ht="18.75">
      <c r="A22" s="16"/>
      <c r="B22" s="16"/>
      <c r="C22" s="18"/>
      <c r="D22" s="29" t="s">
        <v>150</v>
      </c>
    </row>
    <row r="23" spans="1:5" s="12" customFormat="1" ht="24.75">
      <c r="A23" s="16" t="s">
        <v>177</v>
      </c>
      <c r="B23" s="16" t="s">
        <v>191</v>
      </c>
      <c r="C23" s="34" t="s">
        <v>293</v>
      </c>
      <c r="D23" s="29" t="s">
        <v>194</v>
      </c>
      <c r="E23" s="12" t="s">
        <v>214</v>
      </c>
    </row>
    <row r="24" spans="1:5" s="12" customFormat="1" ht="24.75">
      <c r="A24" s="16"/>
      <c r="B24" s="16"/>
      <c r="C24" s="35" t="s">
        <v>199</v>
      </c>
    </row>
    <row r="25" spans="1:5" s="12" customFormat="1" ht="18.75">
      <c r="A25" s="16"/>
      <c r="B25" s="16"/>
      <c r="C25" s="19" t="s">
        <v>304</v>
      </c>
      <c r="D25" s="29" t="s">
        <v>150</v>
      </c>
    </row>
    <row r="26" spans="1:5" s="12" customFormat="1" ht="18.75">
      <c r="A26" s="16"/>
      <c r="B26" s="16"/>
      <c r="C26" s="19" t="s">
        <v>221</v>
      </c>
      <c r="D26" s="29" t="s">
        <v>197</v>
      </c>
      <c r="E26" s="12" t="s">
        <v>215</v>
      </c>
    </row>
    <row r="27" spans="1:5" s="12" customFormat="1" ht="18.75">
      <c r="A27" s="16"/>
      <c r="B27" s="16"/>
      <c r="C27" s="18"/>
      <c r="D27" s="29" t="s">
        <v>150</v>
      </c>
    </row>
    <row r="28" spans="1:5" s="12" customFormat="1" ht="24.75">
      <c r="A28" s="16" t="s">
        <v>179</v>
      </c>
      <c r="B28" s="16" t="s">
        <v>193</v>
      </c>
      <c r="C28" s="35" t="s">
        <v>200</v>
      </c>
      <c r="D28" s="29" t="s">
        <v>196</v>
      </c>
      <c r="E28" s="12" t="s">
        <v>213</v>
      </c>
    </row>
    <row r="29" spans="1:5" s="12" customFormat="1" ht="18.75">
      <c r="A29" s="16"/>
      <c r="B29" s="16"/>
      <c r="C29" s="18"/>
      <c r="D29" s="29"/>
    </row>
    <row r="30" spans="1:5" s="12" customFormat="1" ht="18.75">
      <c r="A30" s="16" t="s">
        <v>185</v>
      </c>
      <c r="B30" s="16"/>
      <c r="C30" s="16"/>
    </row>
    <row r="31" spans="1:5" s="16" customFormat="1" ht="24.75">
      <c r="A31" s="16" t="s">
        <v>85</v>
      </c>
      <c r="B31" s="16" t="s">
        <v>89</v>
      </c>
      <c r="C31" s="31" t="s">
        <v>203</v>
      </c>
      <c r="D31" s="29" t="s">
        <v>150</v>
      </c>
    </row>
    <row r="32" spans="1:5" s="16" customFormat="1" ht="24.75">
      <c r="C32" s="35" t="s">
        <v>201</v>
      </c>
      <c r="D32" s="17" t="s">
        <v>258</v>
      </c>
      <c r="E32" s="16" t="s">
        <v>257</v>
      </c>
    </row>
    <row r="33" spans="1:5" s="16" customFormat="1" ht="24.75">
      <c r="C33" s="31" t="s">
        <v>202</v>
      </c>
      <c r="D33" s="17" t="s">
        <v>259</v>
      </c>
      <c r="E33" s="16" t="s">
        <v>257</v>
      </c>
    </row>
    <row r="34" spans="1:5" s="12" customFormat="1" ht="18.75">
      <c r="A34" s="16"/>
      <c r="B34" s="16"/>
      <c r="C34" s="13" t="s">
        <v>162</v>
      </c>
    </row>
    <row r="35" spans="1:5" s="12" customFormat="1" ht="18.75">
      <c r="A35" s="16"/>
      <c r="C35" s="15" t="s">
        <v>285</v>
      </c>
    </row>
    <row r="36" spans="1:5" s="12" customFormat="1" ht="18.75">
      <c r="A36" s="16"/>
      <c r="C36" s="18" t="s">
        <v>289</v>
      </c>
    </row>
    <row r="37" spans="1:5" s="12" customFormat="1" ht="18.75">
      <c r="A37" s="16"/>
      <c r="C37" s="28" t="s">
        <v>161</v>
      </c>
    </row>
    <row r="38" spans="1:5" s="12" customFormat="1" ht="18.75">
      <c r="A38" s="16"/>
      <c r="C38" s="13" t="s">
        <v>160</v>
      </c>
    </row>
    <row r="39" spans="1:5" s="12" customFormat="1" ht="18.75">
      <c r="A39" s="16"/>
      <c r="C39" s="13" t="s">
        <v>149</v>
      </c>
    </row>
    <row r="40" spans="1:5" s="12" customFormat="1" ht="19.5" thickBot="1">
      <c r="A40" s="16"/>
      <c r="C40" s="15"/>
    </row>
    <row r="41" spans="1:5" s="12" customFormat="1" ht="18.75">
      <c r="A41" s="16"/>
      <c r="B41" s="37" t="s">
        <v>290</v>
      </c>
      <c r="C41" s="38" t="s">
        <v>294</v>
      </c>
      <c r="D41" s="39"/>
      <c r="E41" s="40"/>
    </row>
    <row r="42" spans="1:5" s="12" customFormat="1" ht="18.75">
      <c r="A42" s="16"/>
      <c r="B42" s="41"/>
      <c r="C42" s="15" t="s">
        <v>1155</v>
      </c>
      <c r="D42" s="29" t="s">
        <v>150</v>
      </c>
      <c r="E42" s="42"/>
    </row>
    <row r="43" spans="1:5" s="12" customFormat="1" ht="57" thickBot="1">
      <c r="A43" s="16"/>
      <c r="B43" s="43"/>
      <c r="C43" s="44" t="s">
        <v>1156</v>
      </c>
      <c r="D43" s="59" t="s">
        <v>1157</v>
      </c>
      <c r="E43" s="60" t="s">
        <v>292</v>
      </c>
    </row>
    <row r="44" spans="1:5" s="12" customFormat="1" ht="18.75">
      <c r="A44" s="16"/>
      <c r="B44" s="37" t="s">
        <v>291</v>
      </c>
      <c r="C44" s="38" t="s">
        <v>295</v>
      </c>
      <c r="D44" s="93"/>
      <c r="E44" s="40"/>
    </row>
    <row r="45" spans="1:5" s="12" customFormat="1" ht="18.75">
      <c r="A45" s="16"/>
      <c r="B45" s="41"/>
      <c r="C45" s="15" t="s">
        <v>1158</v>
      </c>
      <c r="D45" s="29" t="s">
        <v>150</v>
      </c>
      <c r="E45" s="42"/>
    </row>
    <row r="46" spans="1:5" s="12" customFormat="1" ht="57" thickBot="1">
      <c r="A46" s="16"/>
      <c r="B46" s="94"/>
      <c r="C46" s="61" t="s">
        <v>1159</v>
      </c>
      <c r="D46" s="91" t="s">
        <v>1160</v>
      </c>
      <c r="E46" s="92" t="s">
        <v>298</v>
      </c>
    </row>
    <row r="47" spans="1:5" s="12" customFormat="1" ht="18.75">
      <c r="A47" s="16"/>
      <c r="B47" s="37" t="s">
        <v>382</v>
      </c>
      <c r="C47" s="38" t="s">
        <v>383</v>
      </c>
      <c r="D47" s="93"/>
      <c r="E47" s="40"/>
    </row>
    <row r="48" spans="1:5" s="12" customFormat="1" ht="18.75">
      <c r="A48" s="16"/>
      <c r="B48" s="41"/>
      <c r="C48" s="15" t="s">
        <v>1161</v>
      </c>
      <c r="D48" s="29" t="s">
        <v>150</v>
      </c>
      <c r="E48" s="42"/>
    </row>
    <row r="49" spans="1:5" s="12" customFormat="1" ht="57" thickBot="1">
      <c r="A49" s="16"/>
      <c r="B49" s="94"/>
      <c r="C49" s="61" t="s">
        <v>1162</v>
      </c>
      <c r="D49" s="91" t="s">
        <v>1163</v>
      </c>
      <c r="E49" s="92" t="s">
        <v>384</v>
      </c>
    </row>
    <row r="50" spans="1:5" s="16" customFormat="1" ht="18.75">
      <c r="C50" s="13"/>
      <c r="D50" s="29"/>
    </row>
    <row r="51" spans="1:5" s="12" customFormat="1" ht="18.75">
      <c r="A51" s="16" t="s">
        <v>88</v>
      </c>
      <c r="B51" s="16" t="s">
        <v>186</v>
      </c>
      <c r="C51" s="16"/>
    </row>
    <row r="52" spans="1:5" s="12" customFormat="1" ht="28.5">
      <c r="B52" s="25" t="s">
        <v>172</v>
      </c>
      <c r="C52" s="46" t="s">
        <v>263</v>
      </c>
    </row>
    <row r="53" spans="1:5" s="12" customFormat="1" ht="18.75">
      <c r="B53" s="16"/>
      <c r="C53" s="13"/>
    </row>
    <row r="54" spans="1:5" s="12" customFormat="1" ht="18.75">
      <c r="B54" s="33" t="s">
        <v>267</v>
      </c>
      <c r="C54" s="12" t="s">
        <v>386</v>
      </c>
    </row>
    <row r="55" spans="1:5" s="12" customFormat="1" ht="18.75">
      <c r="B55" s="16"/>
      <c r="C55" s="13"/>
    </row>
    <row r="56" spans="1:5" s="12" customFormat="1" ht="18.75">
      <c r="B56" s="33" t="s">
        <v>187</v>
      </c>
      <c r="C56" s="13" t="s">
        <v>1096</v>
      </c>
    </row>
    <row r="57" spans="1:5" s="12" customFormat="1" ht="18.75">
      <c r="B57" s="16"/>
      <c r="C57" s="13"/>
    </row>
    <row r="58" spans="1:5" s="12" customFormat="1" ht="18.75">
      <c r="A58" s="16"/>
      <c r="B58" s="175" t="s">
        <v>1099</v>
      </c>
      <c r="C58" s="13" t="s">
        <v>305</v>
      </c>
    </row>
    <row r="59" spans="1:5" s="12" customFormat="1" ht="18.75">
      <c r="A59" s="16"/>
      <c r="B59" s="16"/>
      <c r="C59" s="13"/>
    </row>
    <row r="60" spans="1:5" s="12" customFormat="1" ht="18.75">
      <c r="A60" s="16"/>
      <c r="B60" s="26" t="s">
        <v>163</v>
      </c>
      <c r="C60" s="13" t="s">
        <v>306</v>
      </c>
    </row>
    <row r="61" spans="1:5" s="12" customFormat="1" ht="18.75">
      <c r="A61" s="16"/>
      <c r="B61" s="16"/>
      <c r="C61" s="13"/>
    </row>
    <row r="62" spans="1:5" s="12" customFormat="1" ht="18.75">
      <c r="A62" s="16"/>
      <c r="B62" s="26" t="s">
        <v>1097</v>
      </c>
      <c r="C62" s="13" t="s">
        <v>1098</v>
      </c>
    </row>
    <row r="63" spans="1:5" s="12" customFormat="1" ht="18.75">
      <c r="A63" s="16"/>
      <c r="B63" s="16"/>
      <c r="C63" s="18"/>
    </row>
    <row r="64" spans="1:5" s="12" customFormat="1" ht="18.75">
      <c r="A64" s="16" t="s">
        <v>188</v>
      </c>
      <c r="B64" s="16"/>
      <c r="C64" s="16"/>
    </row>
    <row r="65" spans="1:5" s="12" customFormat="1" ht="18.75">
      <c r="A65" s="16"/>
      <c r="B65" s="24" t="s">
        <v>86</v>
      </c>
      <c r="C65" s="16" t="s">
        <v>209</v>
      </c>
    </row>
    <row r="66" spans="1:5" s="12" customFormat="1" ht="18.75">
      <c r="B66" s="16"/>
      <c r="C66" s="13"/>
    </row>
    <row r="67" spans="1:5" s="12" customFormat="1" ht="18.75">
      <c r="A67" s="16" t="s">
        <v>85</v>
      </c>
      <c r="B67" s="16" t="s">
        <v>175</v>
      </c>
      <c r="C67" s="18" t="s">
        <v>204</v>
      </c>
    </row>
    <row r="68" spans="1:5" s="12" customFormat="1" ht="18.75">
      <c r="A68" s="16"/>
      <c r="B68" s="16"/>
      <c r="C68" s="18"/>
    </row>
    <row r="69" spans="1:5" s="12" customFormat="1" ht="18.75">
      <c r="A69" s="16" t="s">
        <v>176</v>
      </c>
      <c r="B69" s="16" t="s">
        <v>174</v>
      </c>
      <c r="C69" s="18" t="s">
        <v>204</v>
      </c>
    </row>
    <row r="70" spans="1:5" s="12" customFormat="1" ht="18.75">
      <c r="B70" s="16"/>
      <c r="C70" s="16"/>
    </row>
    <row r="71" spans="1:5" s="12" customFormat="1" ht="18.75">
      <c r="A71" s="16" t="s">
        <v>104</v>
      </c>
      <c r="B71" s="32" t="s">
        <v>173</v>
      </c>
      <c r="C71" s="16" t="s">
        <v>286</v>
      </c>
    </row>
    <row r="72" spans="1:5" s="12" customFormat="1" ht="18.75">
      <c r="A72" s="16"/>
      <c r="B72" s="21"/>
      <c r="C72" s="17" t="s">
        <v>288</v>
      </c>
    </row>
    <row r="73" spans="1:5" s="12" customFormat="1" ht="19.5" thickBot="1">
      <c r="A73" s="16" t="s">
        <v>177</v>
      </c>
      <c r="B73" s="32" t="s">
        <v>178</v>
      </c>
      <c r="C73" s="17"/>
      <c r="D73" s="29" t="s">
        <v>150</v>
      </c>
    </row>
    <row r="74" spans="1:5" s="12" customFormat="1" ht="19.5" thickBot="1">
      <c r="A74" s="16"/>
      <c r="B74" s="22"/>
      <c r="C74" s="16" t="s">
        <v>205</v>
      </c>
      <c r="D74" s="29" t="s">
        <v>254</v>
      </c>
    </row>
    <row r="75" spans="1:5" s="12" customFormat="1" ht="18.75">
      <c r="A75" s="16"/>
      <c r="B75" s="21"/>
      <c r="C75" s="16"/>
    </row>
    <row r="76" spans="1:5" s="12" customFormat="1" ht="18.75">
      <c r="A76" s="16" t="s">
        <v>179</v>
      </c>
      <c r="B76" s="32" t="s">
        <v>180</v>
      </c>
      <c r="C76" s="18" t="s">
        <v>300</v>
      </c>
      <c r="D76" s="29"/>
    </row>
    <row r="77" spans="1:5" s="12" customFormat="1" ht="18.75">
      <c r="A77" s="16"/>
      <c r="B77" s="32"/>
      <c r="C77" s="17"/>
      <c r="D77" s="17"/>
      <c r="E77" s="16"/>
    </row>
    <row r="78" spans="1:5" s="12" customFormat="1" ht="18.75">
      <c r="A78" s="16" t="s">
        <v>183</v>
      </c>
      <c r="B78" s="32" t="s">
        <v>113</v>
      </c>
      <c r="C78" s="16" t="s">
        <v>206</v>
      </c>
      <c r="D78" s="29"/>
    </row>
    <row r="79" spans="1:5" s="12" customFormat="1" ht="18.75">
      <c r="A79" s="16"/>
      <c r="B79" s="32"/>
      <c r="C79" s="16"/>
      <c r="D79" s="29"/>
    </row>
    <row r="80" spans="1:5" s="12" customFormat="1" ht="18.75">
      <c r="A80" s="16" t="s">
        <v>184</v>
      </c>
      <c r="B80" s="32" t="s">
        <v>181</v>
      </c>
      <c r="C80" s="16" t="s">
        <v>207</v>
      </c>
      <c r="D80" s="29"/>
    </row>
    <row r="81" spans="1:5" s="12" customFormat="1" ht="18.75">
      <c r="A81" s="16"/>
      <c r="B81" s="32"/>
      <c r="C81" s="16"/>
      <c r="D81" s="29"/>
    </row>
    <row r="82" spans="1:5" s="12" customFormat="1" ht="18.75">
      <c r="A82" s="16"/>
      <c r="B82" s="21" t="s">
        <v>182</v>
      </c>
      <c r="C82" s="16" t="s">
        <v>116</v>
      </c>
    </row>
    <row r="83" spans="1:5" s="12" customFormat="1" ht="18.75">
      <c r="A83" s="16"/>
      <c r="B83" s="32"/>
      <c r="C83" s="27" t="s">
        <v>132</v>
      </c>
    </row>
    <row r="84" spans="1:5" s="12" customFormat="1" ht="18.75">
      <c r="A84" s="16"/>
      <c r="B84" s="32"/>
      <c r="C84" s="17" t="s">
        <v>155</v>
      </c>
    </row>
    <row r="85" spans="1:5" s="12" customFormat="1" ht="18.75">
      <c r="A85" s="16"/>
      <c r="B85" s="32"/>
      <c r="C85" s="17" t="s">
        <v>156</v>
      </c>
      <c r="D85" s="29" t="s">
        <v>220</v>
      </c>
      <c r="E85" s="12" t="s">
        <v>228</v>
      </c>
    </row>
    <row r="86" spans="1:5" s="12" customFormat="1" ht="18.75">
      <c r="A86" s="16"/>
      <c r="B86" s="32"/>
      <c r="C86" s="17" t="s">
        <v>157</v>
      </c>
      <c r="D86" s="29" t="s">
        <v>219</v>
      </c>
    </row>
    <row r="87" spans="1:5" s="12" customFormat="1" ht="18.75">
      <c r="A87" s="16"/>
      <c r="B87" s="32"/>
      <c r="C87" s="16"/>
    </row>
    <row r="88" spans="1:5" s="12" customFormat="1" ht="19.5" thickBot="1">
      <c r="A88" s="16" t="s">
        <v>97</v>
      </c>
      <c r="B88" s="16" t="s">
        <v>95</v>
      </c>
      <c r="C88" s="16"/>
      <c r="D88" s="29" t="s">
        <v>150</v>
      </c>
    </row>
    <row r="89" spans="1:5" s="12" customFormat="1" ht="19.5" thickBot="1">
      <c r="A89" s="16"/>
      <c r="B89" s="23" t="s">
        <v>82</v>
      </c>
      <c r="C89" s="16" t="s">
        <v>296</v>
      </c>
      <c r="D89" s="30" t="s">
        <v>218</v>
      </c>
      <c r="E89" s="12" t="s">
        <v>253</v>
      </c>
    </row>
    <row r="90" spans="1:5" s="12" customFormat="1" ht="18.75">
      <c r="A90" s="16"/>
      <c r="B90" s="16"/>
      <c r="C90" s="48" t="s">
        <v>268</v>
      </c>
      <c r="D90" s="30" t="s">
        <v>250</v>
      </c>
      <c r="E90" s="12" t="s">
        <v>253</v>
      </c>
    </row>
    <row r="91" spans="1:5" s="12" customFormat="1" ht="18.75">
      <c r="A91" s="16"/>
      <c r="B91" s="16"/>
      <c r="C91" s="16" t="s">
        <v>269</v>
      </c>
      <c r="D91" s="30" t="s">
        <v>251</v>
      </c>
      <c r="E91" s="12" t="s">
        <v>253</v>
      </c>
    </row>
    <row r="92" spans="1:5" s="12" customFormat="1" ht="18.75">
      <c r="A92" s="16"/>
      <c r="B92" s="16"/>
      <c r="C92" s="16" t="s">
        <v>301</v>
      </c>
      <c r="D92" s="30" t="s">
        <v>252</v>
      </c>
      <c r="E92" s="12" t="s">
        <v>255</v>
      </c>
    </row>
    <row r="93" spans="1:5" s="12" customFormat="1" ht="18.75">
      <c r="A93" s="16"/>
      <c r="B93" s="16"/>
      <c r="C93" s="16"/>
    </row>
    <row r="94" spans="1:5" s="12" customFormat="1" ht="19.5" thickBot="1">
      <c r="A94" s="16" t="s">
        <v>99</v>
      </c>
      <c r="B94" s="16" t="s">
        <v>93</v>
      </c>
      <c r="C94" s="16"/>
    </row>
    <row r="95" spans="1:5" s="12" customFormat="1" ht="19.5" thickBot="1">
      <c r="A95" s="16"/>
      <c r="B95" s="114" t="s">
        <v>393</v>
      </c>
      <c r="C95" s="16" t="s">
        <v>394</v>
      </c>
    </row>
    <row r="96" spans="1:5" s="12" customFormat="1" ht="18.75">
      <c r="A96" s="16"/>
      <c r="B96" s="16"/>
      <c r="C96" s="16"/>
    </row>
    <row r="97" spans="1:5" s="12" customFormat="1" ht="18.75">
      <c r="A97" s="16" t="s">
        <v>102</v>
      </c>
      <c r="B97" s="16" t="s">
        <v>94</v>
      </c>
      <c r="C97" s="16"/>
      <c r="D97" s="29"/>
    </row>
    <row r="98" spans="1:5" s="12" customFormat="1" ht="18.75">
      <c r="A98" s="16"/>
      <c r="B98" s="115" t="s">
        <v>395</v>
      </c>
      <c r="C98" s="16" t="s">
        <v>1130</v>
      </c>
      <c r="D98" s="29" t="s">
        <v>396</v>
      </c>
      <c r="E98" s="12" t="s">
        <v>211</v>
      </c>
    </row>
    <row r="99" spans="1:5" s="12" customFormat="1" ht="18.75">
      <c r="A99" s="16"/>
      <c r="B99" s="16"/>
      <c r="C99" s="16"/>
    </row>
    <row r="100" spans="1:5" s="12" customFormat="1" ht="18.75">
      <c r="A100" s="16" t="s">
        <v>105</v>
      </c>
      <c r="B100" s="16" t="s">
        <v>96</v>
      </c>
      <c r="C100" s="16"/>
    </row>
    <row r="101" spans="1:5" s="12" customFormat="1" ht="18.75">
      <c r="A101" s="16"/>
      <c r="B101" s="50" t="s">
        <v>392</v>
      </c>
      <c r="C101" s="16" t="s">
        <v>397</v>
      </c>
    </row>
    <row r="102" spans="1:5" s="12" customFormat="1" ht="18.75">
      <c r="A102" s="16"/>
      <c r="B102" s="50" t="s">
        <v>233</v>
      </c>
      <c r="C102" s="16"/>
    </row>
    <row r="103" spans="1:5" s="12" customFormat="1" ht="18.75">
      <c r="A103" s="16"/>
      <c r="B103" s="50" t="s">
        <v>235</v>
      </c>
      <c r="C103" s="16"/>
    </row>
    <row r="104" spans="1:5" s="12" customFormat="1" ht="18.75">
      <c r="A104" s="16"/>
      <c r="B104" s="50" t="s">
        <v>237</v>
      </c>
      <c r="C104" s="16"/>
    </row>
    <row r="105" spans="1:5" s="12" customFormat="1" ht="18.75">
      <c r="A105" s="16"/>
      <c r="B105" s="50" t="s">
        <v>239</v>
      </c>
      <c r="C105" s="16"/>
    </row>
    <row r="106" spans="1:5" s="12" customFormat="1" ht="18.75">
      <c r="A106" s="16"/>
      <c r="B106" s="50" t="s">
        <v>391</v>
      </c>
      <c r="C106" s="16"/>
    </row>
    <row r="107" spans="1:5" s="12" customFormat="1" ht="18.75">
      <c r="A107" s="16"/>
      <c r="B107" s="16"/>
      <c r="C107" s="16"/>
    </row>
    <row r="108" spans="1:5" s="12" customFormat="1" ht="18.75">
      <c r="A108" s="16" t="s">
        <v>106</v>
      </c>
      <c r="B108" s="16" t="s">
        <v>1138</v>
      </c>
      <c r="C108" s="16"/>
      <c r="D108" s="29" t="s">
        <v>150</v>
      </c>
    </row>
    <row r="109" spans="1:5" s="12" customFormat="1" ht="18.75">
      <c r="A109" s="16"/>
      <c r="B109" s="24" t="s">
        <v>86</v>
      </c>
      <c r="C109" s="16" t="s">
        <v>1094</v>
      </c>
      <c r="D109" s="29" t="s">
        <v>159</v>
      </c>
      <c r="E109" s="12" t="s">
        <v>256</v>
      </c>
    </row>
    <row r="110" spans="1:5" s="12" customFormat="1" ht="18.75">
      <c r="A110" s="16"/>
      <c r="B110" s="16"/>
      <c r="C110" s="16" t="s">
        <v>227</v>
      </c>
      <c r="D110" s="29"/>
    </row>
    <row r="111" spans="1:5" s="12" customFormat="1" ht="18.75">
      <c r="A111" s="16"/>
      <c r="B111" s="116" t="s">
        <v>398</v>
      </c>
      <c r="C111" s="17" t="s">
        <v>407</v>
      </c>
      <c r="D111" s="29"/>
    </row>
    <row r="112" spans="1:5" s="12" customFormat="1" ht="18.75">
      <c r="A112" s="16"/>
      <c r="B112" s="16"/>
      <c r="C112" s="16"/>
      <c r="D112" s="29"/>
    </row>
    <row r="113" spans="1:5" s="12" customFormat="1" ht="18.75">
      <c r="A113" s="16" t="s">
        <v>107</v>
      </c>
      <c r="B113" s="16" t="s">
        <v>406</v>
      </c>
      <c r="C113" s="16"/>
      <c r="D113" s="29"/>
    </row>
    <row r="114" spans="1:5" s="12" customFormat="1" ht="18.75">
      <c r="A114" s="16"/>
      <c r="B114" s="24" t="s">
        <v>86</v>
      </c>
      <c r="C114" s="16" t="s">
        <v>1095</v>
      </c>
      <c r="D114" s="29" t="s">
        <v>159</v>
      </c>
    </row>
    <row r="115" spans="1:5" s="12" customFormat="1" ht="18.75">
      <c r="A115" s="16"/>
      <c r="B115" s="16"/>
      <c r="C115" s="16" t="s">
        <v>227</v>
      </c>
    </row>
    <row r="116" spans="1:5" s="12" customFormat="1" ht="18.75">
      <c r="A116" s="16"/>
      <c r="B116" s="116" t="s">
        <v>398</v>
      </c>
      <c r="C116" s="17" t="s">
        <v>407</v>
      </c>
    </row>
    <row r="117" spans="1:5" s="12" customFormat="1" ht="18.75">
      <c r="A117" s="16"/>
      <c r="B117" s="16"/>
      <c r="C117" s="16"/>
    </row>
    <row r="118" spans="1:5" s="12" customFormat="1" ht="18.75">
      <c r="A118" s="16" t="s">
        <v>148</v>
      </c>
      <c r="B118" s="12" t="s">
        <v>399</v>
      </c>
      <c r="C118" s="16"/>
      <c r="D118" s="29" t="s">
        <v>150</v>
      </c>
    </row>
    <row r="119" spans="1:5" s="12" customFormat="1" ht="18.75">
      <c r="A119" s="16"/>
      <c r="C119" s="16" t="s">
        <v>1139</v>
      </c>
    </row>
    <row r="120" spans="1:5" s="12" customFormat="1" ht="18.75">
      <c r="A120" s="16"/>
      <c r="B120" s="24" t="s">
        <v>86</v>
      </c>
      <c r="C120" s="16" t="s">
        <v>1140</v>
      </c>
      <c r="D120" s="29" t="s">
        <v>1142</v>
      </c>
      <c r="E120" s="12" t="s">
        <v>405</v>
      </c>
    </row>
    <row r="121" spans="1:5" s="12" customFormat="1" ht="18.75">
      <c r="A121" s="16"/>
      <c r="B121" s="116" t="s">
        <v>398</v>
      </c>
      <c r="C121" s="49" t="s">
        <v>1141</v>
      </c>
      <c r="D121" s="29" t="s">
        <v>158</v>
      </c>
      <c r="E121" s="12" t="s">
        <v>404</v>
      </c>
    </row>
    <row r="122" spans="1:5" s="12" customFormat="1" ht="18.75">
      <c r="A122" s="16"/>
      <c r="B122" s="16"/>
      <c r="C122" s="16" t="s">
        <v>400</v>
      </c>
      <c r="D122" s="29" t="s">
        <v>264</v>
      </c>
      <c r="E122" s="12" t="s">
        <v>212</v>
      </c>
    </row>
    <row r="123" spans="1:5" s="12" customFormat="1" ht="18.75">
      <c r="A123" s="16"/>
      <c r="C123" s="16" t="s">
        <v>1145</v>
      </c>
      <c r="D123" s="29" t="s">
        <v>1143</v>
      </c>
      <c r="E123" s="12" t="s">
        <v>1144</v>
      </c>
    </row>
    <row r="124" spans="1:5" s="12" customFormat="1" ht="18.75">
      <c r="A124" s="16"/>
      <c r="B124" s="16"/>
      <c r="C124" s="16"/>
    </row>
    <row r="125" spans="1:5" s="12" customFormat="1" ht="18.75">
      <c r="A125" s="16"/>
      <c r="B125" s="16"/>
      <c r="C125" s="16"/>
    </row>
    <row r="126" spans="1:5" s="12" customFormat="1" ht="18.75">
      <c r="A126" s="16"/>
      <c r="B126" s="16"/>
      <c r="C126" s="16"/>
    </row>
    <row r="127" spans="1:5" s="12" customFormat="1" ht="18.75">
      <c r="A127" s="16"/>
      <c r="B127" s="16"/>
      <c r="C127" s="16"/>
      <c r="D127" s="29"/>
    </row>
    <row r="128" spans="1:5" s="12" customFormat="1" ht="18.75">
      <c r="A128" s="16"/>
      <c r="B128" s="16"/>
      <c r="C128" s="16"/>
      <c r="D128" s="29"/>
    </row>
    <row r="129" spans="1:5" s="12" customFormat="1" ht="18.75">
      <c r="A129" s="16" t="s">
        <v>270</v>
      </c>
      <c r="B129" s="16" t="s">
        <v>98</v>
      </c>
      <c r="C129" s="16" t="s">
        <v>402</v>
      </c>
      <c r="D129" s="29" t="s">
        <v>271</v>
      </c>
      <c r="E129" s="12" t="s">
        <v>272</v>
      </c>
    </row>
    <row r="130" spans="1:5" s="12" customFormat="1" ht="18.75">
      <c r="A130" s="16"/>
      <c r="B130" s="16"/>
      <c r="C130" s="19" t="s">
        <v>403</v>
      </c>
    </row>
    <row r="131" spans="1:5" s="12" customFormat="1" ht="18.75">
      <c r="A131" s="16"/>
      <c r="B131" s="16"/>
      <c r="C131" s="16"/>
    </row>
    <row r="132" spans="1:5" s="12" customFormat="1" ht="18.75">
      <c r="A132" s="16" t="s">
        <v>401</v>
      </c>
      <c r="B132" s="19" t="s">
        <v>101</v>
      </c>
      <c r="C132" s="19" t="s">
        <v>208</v>
      </c>
      <c r="D132" s="29" t="s">
        <v>271</v>
      </c>
      <c r="E132" s="12" t="s">
        <v>1103</v>
      </c>
    </row>
    <row r="133" spans="1:5" ht="18.75">
      <c r="D133" s="29" t="s">
        <v>1102</v>
      </c>
    </row>
    <row r="134" spans="1:5" ht="18.75">
      <c r="A134" s="16" t="s">
        <v>1100</v>
      </c>
      <c r="B134" s="24" t="s">
        <v>1089</v>
      </c>
      <c r="C134" s="48" t="s">
        <v>1101</v>
      </c>
      <c r="D134" s="29" t="s">
        <v>1104</v>
      </c>
      <c r="E134" s="12" t="s">
        <v>272</v>
      </c>
    </row>
    <row r="135" spans="1:5" s="12" customFormat="1" ht="18.75">
      <c r="A135" s="16"/>
      <c r="B135" s="16"/>
      <c r="C135" s="16"/>
    </row>
    <row r="136" spans="1:5" s="12" customFormat="1" ht="18.75">
      <c r="A136" s="16" t="s">
        <v>131</v>
      </c>
      <c r="B136" s="16"/>
      <c r="C136" s="16"/>
    </row>
    <row r="137" spans="1:5" ht="18.75">
      <c r="A137" s="17"/>
      <c r="B137" s="17" t="s">
        <v>70</v>
      </c>
      <c r="C137" s="17" t="s">
        <v>130</v>
      </c>
    </row>
    <row r="138" spans="1:5" ht="18.75">
      <c r="A138" s="17">
        <v>1</v>
      </c>
      <c r="B138" s="17" t="s">
        <v>71</v>
      </c>
      <c r="C138" s="17" t="s">
        <v>118</v>
      </c>
    </row>
    <row r="139" spans="1:5" ht="18.75">
      <c r="A139" s="17">
        <v>2</v>
      </c>
      <c r="B139" s="17" t="s">
        <v>72</v>
      </c>
      <c r="C139" s="17" t="s">
        <v>119</v>
      </c>
    </row>
    <row r="140" spans="1:5" ht="18.75">
      <c r="A140" s="17">
        <v>3</v>
      </c>
      <c r="B140" s="17" t="s">
        <v>73</v>
      </c>
      <c r="C140" s="17" t="s">
        <v>120</v>
      </c>
    </row>
    <row r="141" spans="1:5" ht="18.75">
      <c r="A141" s="17">
        <v>4</v>
      </c>
      <c r="B141" s="17" t="s">
        <v>74</v>
      </c>
      <c r="C141" s="17" t="s">
        <v>121</v>
      </c>
    </row>
    <row r="142" spans="1:5" ht="18.75">
      <c r="A142" s="17">
        <v>5</v>
      </c>
      <c r="B142" s="17" t="s">
        <v>75</v>
      </c>
      <c r="C142" s="17" t="s">
        <v>122</v>
      </c>
    </row>
    <row r="143" spans="1:5" ht="18.75">
      <c r="A143" s="62">
        <v>7</v>
      </c>
      <c r="B143" s="62" t="s">
        <v>76</v>
      </c>
      <c r="C143" s="62" t="s">
        <v>123</v>
      </c>
    </row>
    <row r="144" spans="1:5" ht="18.75">
      <c r="A144" s="62">
        <v>8</v>
      </c>
      <c r="B144" s="62" t="s">
        <v>77</v>
      </c>
      <c r="C144" s="62" t="s">
        <v>124</v>
      </c>
    </row>
    <row r="145" spans="1:3" ht="18.75">
      <c r="A145" s="62">
        <v>9</v>
      </c>
      <c r="B145" s="62" t="s">
        <v>78</v>
      </c>
      <c r="C145" s="62" t="s">
        <v>125</v>
      </c>
    </row>
    <row r="146" spans="1:3" ht="18.75">
      <c r="A146" s="17">
        <v>10</v>
      </c>
      <c r="B146" s="17" t="s">
        <v>79</v>
      </c>
      <c r="C146" s="17" t="s">
        <v>126</v>
      </c>
    </row>
    <row r="147" spans="1:3" ht="18.75">
      <c r="A147" s="17">
        <v>11</v>
      </c>
      <c r="B147" s="17" t="s">
        <v>80</v>
      </c>
      <c r="C147" s="17" t="s">
        <v>127</v>
      </c>
    </row>
    <row r="148" spans="1:3" ht="18.75">
      <c r="A148" s="17">
        <v>12</v>
      </c>
      <c r="B148" s="17" t="s">
        <v>81</v>
      </c>
      <c r="C148" s="17" t="s">
        <v>128</v>
      </c>
    </row>
    <row r="149" spans="1:3" ht="18.75">
      <c r="A149" s="17">
        <v>13</v>
      </c>
      <c r="B149" s="17" t="s">
        <v>117</v>
      </c>
      <c r="C149" s="17" t="s">
        <v>129</v>
      </c>
    </row>
    <row r="150" spans="1:3" ht="18.75">
      <c r="A150" s="17"/>
      <c r="B150" s="17"/>
      <c r="C150" s="17"/>
    </row>
    <row r="151" spans="1:3" ht="18.75">
      <c r="A151" s="17"/>
      <c r="B151" s="17"/>
      <c r="C151" s="17"/>
    </row>
    <row r="152" spans="1:3" ht="18.75">
      <c r="A152" s="17" t="s">
        <v>143</v>
      </c>
      <c r="B152" s="17"/>
      <c r="C152" s="17" t="s">
        <v>225</v>
      </c>
    </row>
    <row r="153" spans="1:3" ht="18.75">
      <c r="A153" s="17"/>
      <c r="B153" s="17" t="s">
        <v>144</v>
      </c>
      <c r="C153" s="17" t="s">
        <v>145</v>
      </c>
    </row>
    <row r="154" spans="1:3" ht="18.75">
      <c r="A154" s="17"/>
      <c r="B154" s="17" t="s">
        <v>133</v>
      </c>
      <c r="C154" s="17" t="s">
        <v>134</v>
      </c>
    </row>
    <row r="155" spans="1:3" ht="18.75">
      <c r="A155" s="17"/>
      <c r="B155" s="17" t="s">
        <v>135</v>
      </c>
      <c r="C155" s="17" t="s">
        <v>136</v>
      </c>
    </row>
    <row r="156" spans="1:3" ht="18.75">
      <c r="A156" s="17"/>
      <c r="B156" s="17" t="s">
        <v>137</v>
      </c>
      <c r="C156" s="17" t="s">
        <v>1088</v>
      </c>
    </row>
    <row r="157" spans="1:3" ht="18.75">
      <c r="A157" s="17"/>
      <c r="B157" s="17" t="s">
        <v>139</v>
      </c>
      <c r="C157" s="17" t="s">
        <v>138</v>
      </c>
    </row>
    <row r="158" spans="1:3" ht="19.5" customHeight="1">
      <c r="B158" s="17" t="s">
        <v>297</v>
      </c>
      <c r="C158" s="17" t="s">
        <v>140</v>
      </c>
    </row>
    <row r="159" spans="1:3" ht="19.5" customHeight="1">
      <c r="B159" s="62" t="s">
        <v>141</v>
      </c>
      <c r="C159" s="62" t="s">
        <v>142</v>
      </c>
    </row>
    <row r="160" spans="1:3" ht="19.5" customHeight="1">
      <c r="B160" s="17" t="s">
        <v>224</v>
      </c>
      <c r="C160" s="17" t="s">
        <v>226</v>
      </c>
    </row>
  </sheetData>
  <sheetProtection algorithmName="SHA-512" hashValue="gV6ESDF3smvitNHFAzgh9VTmscE3Yq7LOHcGOpt383r2NWahx2ns/RaHCloO6zfMklj8w6t7+wvGkW0YzO+TNQ==" saltValue="P7TrexkvVnmVyfFGG2OvvQ==" spinCount="100000" sheet="1"/>
  <protectedRanges>
    <protectedRange sqref="B89" name="範囲2_1_1"/>
  </protectedRanges>
  <phoneticPr fontId="10"/>
  <conditionalFormatting sqref="B74">
    <cfRule type="cellIs" dxfId="12" priority="13" operator="equal">
      <formula>0</formula>
    </cfRule>
  </conditionalFormatting>
  <conditionalFormatting sqref="B95">
    <cfRule type="containsText" dxfId="11" priority="8" operator="containsText" text=" ">
      <formula>NOT(ISERROR(SEARCH(" ",B95)))</formula>
    </cfRule>
    <cfRule type="containsText" dxfId="10" priority="9" operator="containsText" text="BONUSES">
      <formula>NOT(ISERROR(SEARCH("BONUSES",B95)))</formula>
    </cfRule>
    <cfRule type="containsText" dxfId="9" priority="10" operator="containsText" text="TRANSITION">
      <formula>NOT(ISERROR(SEARCH("TRANSITION",B95)))</formula>
    </cfRule>
    <cfRule type="containsText" dxfId="8" priority="11" operator="containsText" text="ACROBATIC">
      <formula>NOT(ISERROR(SEARCH("ACROBATIC",B95)))</formula>
    </cfRule>
    <cfRule type="containsText" dxfId="7" priority="12" operator="containsText" text="HYBRID">
      <formula>NOT(ISERROR(SEARCH("HYBRID",B95)))</formula>
    </cfRule>
  </conditionalFormatting>
  <conditionalFormatting sqref="B101:B106">
    <cfRule type="cellIs" dxfId="6" priority="1" operator="equal">
      <formula>"Hybrid"</formula>
    </cfRule>
    <cfRule type="cellIs" dxfId="5" priority="2" operator="equal">
      <formula>"Acro-Pair"</formula>
    </cfRule>
    <cfRule type="containsText" dxfId="4" priority="3" operator="containsText" text=" ">
      <formula>NOT(ISERROR(SEARCH(" ",B101)))</formula>
    </cfRule>
    <cfRule type="containsText" dxfId="3" priority="4" operator="containsText" text="Acro-C">
      <formula>NOT(ISERROR(SEARCH("Acro-C",B101)))</formula>
    </cfRule>
    <cfRule type="containsText" dxfId="2" priority="5" operator="containsText" text="Acro-B">
      <formula>NOT(ISERROR(SEARCH("Acro-B",B101)))</formula>
    </cfRule>
    <cfRule type="containsText" dxfId="1" priority="6" operator="containsText" text="Acro-P">
      <formula>NOT(ISERROR(SEARCH("Acro-P",B101)))</formula>
    </cfRule>
    <cfRule type="containsText" dxfId="0" priority="7" operator="containsText" text="Acro-A">
      <formula>NOT(ISERROR(SEARCH("Acro-A",B101)))</formula>
    </cfRule>
  </conditionalFormatting>
  <dataValidations disablePrompts="1" count="2">
    <dataValidation type="list" allowBlank="1" showInputMessage="1" showErrorMessage="1" sqref="B74" xr:uid="{139E2F2E-9D65-408A-A42A-AE2EAAFCAA28}">
      <formula1>$B$137:$B$149</formula1>
    </dataValidation>
    <dataValidation type="list" allowBlank="1" showInputMessage="1" showErrorMessage="1" sqref="B95" xr:uid="{5EC28A1D-1D39-4613-9EC1-B283C7BA3CBA}">
      <formula1>"HYBRID,TRE,TRA,ACRO-A,ACRO-B,ACRO-C,ACRO-P,Acro-Pair,　,"</formula1>
    </dataValidation>
  </dataValidations>
  <hyperlinks>
    <hyperlink ref="C6" r:id="rId1" display="https://resources.fina.org/fina/document/2025/03/06/97402b14-e95c-4295-876a-691a9c40ea89/Competition-Regulations_January-2025_Clean-updated-01.03.2025-_v2.pdf" xr:uid="{A2F8A6CA-90C2-4E90-9792-76066131B956}"/>
    <hyperlink ref="C9" r:id="rId2" display="https://resources.fina.org/fina/document/2025/03/06/97402b14-e95c-4295-876a-691a9c40ea89/Competition-Regulations_January-2025_Clean-updated-01.03.2025-_v2.pdf" xr:uid="{4C5ED5F4-5BBE-4139-ACE4-95029D29E71A}"/>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75" defaultRowHeight="14.25"/>
  <cols>
    <col min="1" max="1" width="17.625" style="51" customWidth="1"/>
    <col min="2" max="2" width="15.875" style="51" customWidth="1"/>
    <col min="3" max="6" width="13.625" style="51" customWidth="1"/>
    <col min="7" max="7" width="4.375" style="51" customWidth="1"/>
    <col min="8" max="8" width="8.875" style="51"/>
    <col min="9" max="9" width="15.375" style="51" customWidth="1"/>
    <col min="10" max="10" width="8" style="51" customWidth="1"/>
    <col min="11" max="11" width="26.125" style="51" customWidth="1"/>
    <col min="12" max="16384" width="8.875" style="51"/>
  </cols>
  <sheetData>
    <row r="1" spans="1:12">
      <c r="A1" s="51" t="s">
        <v>377</v>
      </c>
      <c r="D1" s="97"/>
      <c r="E1" s="97"/>
      <c r="F1" s="98"/>
    </row>
    <row r="2" spans="1:12" ht="20.25">
      <c r="A2" s="52" t="s">
        <v>385</v>
      </c>
      <c r="D2" s="97"/>
      <c r="E2" s="97"/>
      <c r="F2" s="98"/>
    </row>
    <row r="3" spans="1:12" ht="18.75">
      <c r="D3" s="97"/>
      <c r="E3" s="97"/>
      <c r="F3" s="99"/>
    </row>
    <row r="4" spans="1:12" ht="18.75">
      <c r="A4" s="53" t="s">
        <v>283</v>
      </c>
      <c r="D4" s="100"/>
      <c r="E4"/>
      <c r="F4"/>
    </row>
    <row r="5" spans="1:12" ht="18.75" customHeight="1">
      <c r="A5" s="53"/>
      <c r="D5" s="54"/>
      <c r="E5" s="54"/>
      <c r="F5" s="54"/>
      <c r="G5" s="54"/>
      <c r="H5" s="54"/>
      <c r="I5" s="54"/>
      <c r="J5" s="54"/>
      <c r="K5" s="54"/>
      <c r="L5" s="54"/>
    </row>
    <row r="6" spans="1:12" ht="15" customHeight="1">
      <c r="A6" s="55" t="s">
        <v>231</v>
      </c>
      <c r="B6" s="56" t="s">
        <v>284</v>
      </c>
      <c r="C6" s="186" t="s">
        <v>308</v>
      </c>
      <c r="D6" s="187"/>
      <c r="E6" s="188"/>
      <c r="F6" s="54"/>
      <c r="G6" s="54"/>
      <c r="I6" s="54"/>
      <c r="J6" s="54"/>
      <c r="K6" s="54"/>
      <c r="L6" s="54"/>
    </row>
    <row r="7" spans="1:12" ht="15">
      <c r="A7" s="57" t="s">
        <v>232</v>
      </c>
      <c r="B7" s="58" t="s">
        <v>307</v>
      </c>
      <c r="C7" s="189"/>
      <c r="D7" s="190"/>
      <c r="E7" s="191"/>
      <c r="F7" s="54"/>
      <c r="G7" s="54"/>
      <c r="H7" s="54"/>
      <c r="I7" s="54"/>
      <c r="J7" s="54"/>
      <c r="K7" s="54"/>
      <c r="L7" s="54"/>
    </row>
    <row r="8" spans="1:12" ht="15">
      <c r="A8" s="57" t="s">
        <v>234</v>
      </c>
      <c r="B8" s="58" t="s">
        <v>388</v>
      </c>
      <c r="C8" s="189"/>
      <c r="D8" s="190"/>
      <c r="E8" s="191"/>
      <c r="F8" s="54"/>
      <c r="G8" s="54"/>
      <c r="H8" s="54"/>
      <c r="I8" s="54"/>
      <c r="J8" s="54"/>
      <c r="K8" s="54"/>
      <c r="L8" s="54"/>
    </row>
    <row r="9" spans="1:12" ht="15">
      <c r="A9" s="57" t="s">
        <v>236</v>
      </c>
      <c r="B9" s="58" t="s">
        <v>389</v>
      </c>
      <c r="C9" s="189"/>
      <c r="D9" s="190"/>
      <c r="E9" s="191"/>
      <c r="F9" s="54"/>
      <c r="G9" s="54"/>
      <c r="H9" s="54"/>
      <c r="I9" s="54"/>
      <c r="J9" s="54"/>
      <c r="K9" s="54"/>
      <c r="L9" s="54"/>
    </row>
    <row r="10" spans="1:12" ht="15">
      <c r="A10" s="57" t="s">
        <v>238</v>
      </c>
      <c r="B10" s="58" t="s">
        <v>390</v>
      </c>
      <c r="C10" s="189"/>
      <c r="D10" s="190"/>
      <c r="E10" s="191"/>
      <c r="F10" s="54"/>
      <c r="G10" s="54"/>
      <c r="H10" s="54"/>
      <c r="I10" s="54"/>
      <c r="J10" s="54"/>
      <c r="K10" s="54"/>
      <c r="L10" s="54"/>
    </row>
    <row r="11" spans="1:12" ht="15">
      <c r="A11" s="57" t="s">
        <v>240</v>
      </c>
      <c r="B11" s="58" t="s">
        <v>391</v>
      </c>
      <c r="C11" s="192"/>
      <c r="D11" s="193"/>
      <c r="E11" s="194"/>
      <c r="F11" s="54"/>
      <c r="G11" s="54"/>
      <c r="H11" s="54"/>
      <c r="I11" s="54"/>
      <c r="J11" s="54"/>
      <c r="K11" s="54"/>
      <c r="L11" s="54"/>
    </row>
    <row r="12" spans="1:12" ht="15">
      <c r="A12" s="101" t="s">
        <v>309</v>
      </c>
      <c r="B12" s="96"/>
      <c r="C12" s="95"/>
      <c r="D12" s="95"/>
      <c r="E12" s="95"/>
      <c r="F12" s="54"/>
      <c r="G12" s="54"/>
      <c r="H12" s="54"/>
      <c r="I12" s="54"/>
      <c r="J12" s="54"/>
      <c r="K12" s="54"/>
      <c r="L12" s="54"/>
    </row>
    <row r="14" spans="1:12" ht="15">
      <c r="A14" s="53" t="s">
        <v>311</v>
      </c>
    </row>
    <row r="15" spans="1:12" ht="36.75" customHeight="1">
      <c r="A15" s="198" t="s">
        <v>310</v>
      </c>
      <c r="B15" s="198"/>
      <c r="C15" s="198"/>
      <c r="D15" s="198"/>
      <c r="E15" s="198"/>
      <c r="F15" s="198"/>
    </row>
    <row r="17" spans="1:10" ht="15">
      <c r="A17" s="53" t="s">
        <v>312</v>
      </c>
      <c r="B17" s="102"/>
      <c r="C17" s="102"/>
      <c r="D17" s="102"/>
      <c r="E17" s="102"/>
      <c r="F17" s="102"/>
      <c r="H17" s="53"/>
    </row>
    <row r="18" spans="1:10" ht="19.5" customHeight="1">
      <c r="A18" s="195" t="s">
        <v>313</v>
      </c>
      <c r="B18" s="195"/>
      <c r="C18" s="195"/>
      <c r="D18" s="195"/>
      <c r="E18" s="195" t="s">
        <v>314</v>
      </c>
      <c r="F18" s="195"/>
      <c r="H18" s="53"/>
    </row>
    <row r="19" spans="1:10" ht="19.5" customHeight="1">
      <c r="A19" s="185" t="s">
        <v>241</v>
      </c>
      <c r="B19" s="185"/>
      <c r="C19" s="185"/>
      <c r="D19" s="105" t="s">
        <v>242</v>
      </c>
      <c r="E19" s="185" t="s">
        <v>315</v>
      </c>
      <c r="F19" s="185"/>
      <c r="J19" s="53"/>
    </row>
    <row r="20" spans="1:10" ht="15">
      <c r="A20" s="185" t="s">
        <v>316</v>
      </c>
      <c r="B20" s="185"/>
      <c r="C20" s="185"/>
      <c r="D20" s="105"/>
      <c r="E20" s="185"/>
      <c r="F20" s="185"/>
      <c r="J20" s="53"/>
    </row>
    <row r="21" spans="1:10" ht="15">
      <c r="A21" s="185" t="s">
        <v>317</v>
      </c>
      <c r="B21" s="185"/>
      <c r="C21" s="185"/>
      <c r="D21" s="105" t="s">
        <v>318</v>
      </c>
      <c r="E21" s="185" t="s">
        <v>319</v>
      </c>
      <c r="F21" s="185"/>
      <c r="J21" s="53"/>
    </row>
    <row r="22" spans="1:10" ht="15">
      <c r="A22" s="185" t="s">
        <v>320</v>
      </c>
      <c r="B22" s="185"/>
      <c r="C22" s="185"/>
      <c r="D22" s="105" t="s">
        <v>321</v>
      </c>
      <c r="E22" s="185" t="s">
        <v>322</v>
      </c>
      <c r="F22" s="185"/>
      <c r="J22" s="53"/>
    </row>
    <row r="23" spans="1:10" ht="15">
      <c r="A23" s="185" t="s">
        <v>323</v>
      </c>
      <c r="B23" s="185"/>
      <c r="C23" s="185"/>
      <c r="D23" s="105" t="s">
        <v>324</v>
      </c>
      <c r="E23" s="185" t="s">
        <v>325</v>
      </c>
      <c r="F23" s="185"/>
      <c r="J23" s="53"/>
    </row>
    <row r="24" spans="1:10" ht="15">
      <c r="A24" s="185" t="s">
        <v>326</v>
      </c>
      <c r="B24" s="185"/>
      <c r="C24" s="185"/>
      <c r="D24" s="105"/>
      <c r="E24" s="185" t="s">
        <v>327</v>
      </c>
      <c r="F24" s="185"/>
      <c r="J24" s="53"/>
    </row>
    <row r="25" spans="1:10" ht="15">
      <c r="A25" s="185" t="s">
        <v>328</v>
      </c>
      <c r="B25" s="185"/>
      <c r="C25" s="185"/>
      <c r="D25" s="105" t="s">
        <v>243</v>
      </c>
      <c r="E25" s="185" t="s">
        <v>329</v>
      </c>
      <c r="F25" s="185"/>
      <c r="J25" s="53"/>
    </row>
    <row r="26" spans="1:10" ht="15">
      <c r="A26" s="185" t="s">
        <v>330</v>
      </c>
      <c r="B26" s="185"/>
      <c r="C26" s="185"/>
      <c r="D26" s="105" t="s">
        <v>331</v>
      </c>
      <c r="E26" s="185" t="s">
        <v>332</v>
      </c>
      <c r="F26" s="185"/>
      <c r="J26" s="53"/>
    </row>
    <row r="27" spans="1:10" ht="15">
      <c r="A27" s="185" t="s">
        <v>333</v>
      </c>
      <c r="B27" s="185"/>
      <c r="C27" s="185"/>
      <c r="D27" s="105" t="s">
        <v>334</v>
      </c>
      <c r="E27" s="185" t="s">
        <v>335</v>
      </c>
      <c r="F27" s="185"/>
      <c r="J27" s="53"/>
    </row>
    <row r="28" spans="1:10" ht="15">
      <c r="A28" s="185" t="s">
        <v>336</v>
      </c>
      <c r="B28" s="185"/>
      <c r="C28" s="185"/>
      <c r="D28" s="105" t="s">
        <v>337</v>
      </c>
      <c r="E28" s="185" t="s">
        <v>338</v>
      </c>
      <c r="F28" s="185"/>
      <c r="J28" s="53"/>
    </row>
    <row r="29" spans="1:10" ht="15">
      <c r="A29" s="185" t="s">
        <v>339</v>
      </c>
      <c r="B29" s="185"/>
      <c r="C29" s="185"/>
      <c r="D29" s="105" t="s">
        <v>340</v>
      </c>
      <c r="E29" s="185" t="s">
        <v>341</v>
      </c>
      <c r="F29" s="185"/>
      <c r="J29" s="53"/>
    </row>
    <row r="30" spans="1:10" ht="15">
      <c r="A30" s="185" t="s">
        <v>342</v>
      </c>
      <c r="B30" s="185"/>
      <c r="C30" s="185"/>
      <c r="D30" s="105" t="s">
        <v>343</v>
      </c>
      <c r="E30" s="185" t="s">
        <v>344</v>
      </c>
      <c r="F30" s="185"/>
      <c r="J30" s="53"/>
    </row>
    <row r="31" spans="1:10" ht="15">
      <c r="A31" s="185" t="s">
        <v>345</v>
      </c>
      <c r="B31" s="185"/>
      <c r="C31" s="185"/>
      <c r="D31" s="105" t="s">
        <v>346</v>
      </c>
      <c r="E31" s="185" t="s">
        <v>347</v>
      </c>
      <c r="F31" s="185"/>
      <c r="J31" s="53"/>
    </row>
    <row r="32" spans="1:10" ht="15">
      <c r="A32" s="185" t="s">
        <v>244</v>
      </c>
      <c r="B32" s="185"/>
      <c r="C32" s="185"/>
      <c r="D32" s="105" t="s">
        <v>245</v>
      </c>
      <c r="E32" s="185" t="s">
        <v>348</v>
      </c>
      <c r="F32" s="185"/>
      <c r="J32" s="53"/>
    </row>
    <row r="33" spans="1:10" ht="15">
      <c r="A33" s="185" t="s">
        <v>246</v>
      </c>
      <c r="B33" s="185"/>
      <c r="C33" s="185"/>
      <c r="D33" s="105" t="s">
        <v>349</v>
      </c>
      <c r="E33" s="185" t="s">
        <v>350</v>
      </c>
      <c r="F33" s="185"/>
      <c r="J33" s="53"/>
    </row>
    <row r="34" spans="1:10" ht="15">
      <c r="A34" s="185" t="s">
        <v>247</v>
      </c>
      <c r="B34" s="185"/>
      <c r="C34" s="185"/>
      <c r="D34" s="105"/>
      <c r="E34" s="185"/>
      <c r="F34" s="185"/>
      <c r="J34" s="53"/>
    </row>
    <row r="35" spans="1:10" ht="15">
      <c r="A35" s="185" t="s">
        <v>351</v>
      </c>
      <c r="B35" s="185"/>
      <c r="C35" s="185"/>
      <c r="D35" s="105" t="s">
        <v>248</v>
      </c>
      <c r="E35" s="185" t="s">
        <v>352</v>
      </c>
      <c r="F35" s="185"/>
      <c r="J35" s="53"/>
    </row>
    <row r="36" spans="1:10" ht="15">
      <c r="A36" s="185" t="s">
        <v>353</v>
      </c>
      <c r="B36" s="185"/>
      <c r="C36" s="185"/>
      <c r="D36" s="105" t="s">
        <v>354</v>
      </c>
      <c r="E36" s="185" t="s">
        <v>355</v>
      </c>
      <c r="F36" s="185"/>
      <c r="J36" s="53"/>
    </row>
    <row r="37" spans="1:10" ht="15">
      <c r="A37" s="185" t="s">
        <v>356</v>
      </c>
      <c r="B37" s="185"/>
      <c r="C37" s="185"/>
      <c r="D37" s="105" t="s">
        <v>249</v>
      </c>
      <c r="E37" s="185" t="s">
        <v>357</v>
      </c>
      <c r="F37" s="185"/>
      <c r="J37" s="53"/>
    </row>
    <row r="38" spans="1:10" ht="27" customHeight="1">
      <c r="A38" s="196" t="s">
        <v>358</v>
      </c>
      <c r="B38" s="196"/>
      <c r="C38" s="196"/>
      <c r="D38" s="196"/>
      <c r="E38" s="196"/>
      <c r="F38" s="196"/>
      <c r="H38" s="53"/>
    </row>
    <row r="39" spans="1:10" ht="15">
      <c r="A39" s="53"/>
      <c r="B39" s="102"/>
      <c r="C39" s="102"/>
      <c r="D39" s="102"/>
      <c r="E39" s="102"/>
      <c r="F39" s="102"/>
      <c r="H39" s="53"/>
    </row>
    <row r="40" spans="1:10" ht="15">
      <c r="A40" s="53" t="s">
        <v>359</v>
      </c>
      <c r="B40" s="102"/>
      <c r="C40" s="102"/>
      <c r="D40" s="102"/>
      <c r="E40" s="102"/>
      <c r="F40" s="102"/>
      <c r="H40" s="53"/>
    </row>
    <row r="41" spans="1:10" ht="15">
      <c r="A41" s="104" t="s">
        <v>360</v>
      </c>
      <c r="B41" s="104" t="s">
        <v>361</v>
      </c>
      <c r="C41" s="104" t="s">
        <v>362</v>
      </c>
      <c r="D41" s="104" t="s">
        <v>363</v>
      </c>
      <c r="E41" s="104" t="s">
        <v>364</v>
      </c>
      <c r="F41" s="102"/>
      <c r="H41" s="53"/>
    </row>
    <row r="42" spans="1:10" ht="15">
      <c r="A42" s="103" t="s">
        <v>365</v>
      </c>
      <c r="B42" s="103" t="s">
        <v>366</v>
      </c>
      <c r="C42" s="103" t="s">
        <v>367</v>
      </c>
      <c r="D42" s="103" t="s">
        <v>368</v>
      </c>
      <c r="E42" s="103" t="s">
        <v>369</v>
      </c>
      <c r="F42" s="102"/>
      <c r="H42" s="53"/>
    </row>
    <row r="43" spans="1:10" ht="15">
      <c r="A43" s="103" t="s">
        <v>370</v>
      </c>
      <c r="B43" s="103" t="s">
        <v>371</v>
      </c>
      <c r="C43" s="103" t="s">
        <v>372</v>
      </c>
      <c r="D43" s="103" t="s">
        <v>373</v>
      </c>
      <c r="E43" s="103" t="s">
        <v>374</v>
      </c>
      <c r="F43" s="102"/>
      <c r="H43" s="53"/>
    </row>
    <row r="44" spans="1:10" ht="15">
      <c r="A44" s="106" t="s">
        <v>375</v>
      </c>
      <c r="B44" s="102"/>
      <c r="C44" s="102"/>
      <c r="D44" s="102"/>
      <c r="E44" s="102"/>
      <c r="F44" s="102"/>
      <c r="H44" s="53"/>
    </row>
    <row r="45" spans="1:10" ht="15">
      <c r="A45" s="53"/>
      <c r="B45" s="102"/>
      <c r="C45" s="102"/>
      <c r="D45" s="102"/>
      <c r="E45" s="102"/>
      <c r="F45" s="102"/>
      <c r="H45" s="53"/>
    </row>
    <row r="46" spans="1:10" ht="15">
      <c r="A46" s="53"/>
      <c r="B46" s="102"/>
      <c r="C46" s="102"/>
      <c r="D46" s="102"/>
      <c r="E46" s="102"/>
      <c r="F46" s="102"/>
      <c r="H46" s="53"/>
    </row>
    <row r="47" spans="1:10">
      <c r="A47" s="102" t="s">
        <v>387</v>
      </c>
      <c r="B47" s="102"/>
      <c r="C47" s="102"/>
      <c r="D47" s="102"/>
      <c r="E47" s="102"/>
      <c r="F47" s="102"/>
    </row>
    <row r="48" spans="1:10" ht="20.25">
      <c r="A48" s="107" t="s">
        <v>376</v>
      </c>
      <c r="B48" s="102"/>
      <c r="C48" s="102"/>
      <c r="D48" s="102"/>
      <c r="E48" s="102"/>
      <c r="F48" s="102"/>
    </row>
    <row r="49" spans="1:6" ht="124.5" customHeight="1">
      <c r="A49" s="197" t="s">
        <v>378</v>
      </c>
      <c r="B49" s="197"/>
      <c r="C49" s="197"/>
      <c r="D49" s="197"/>
      <c r="E49" s="197"/>
      <c r="F49" s="197"/>
    </row>
    <row r="50" spans="1:6">
      <c r="A50" s="102"/>
      <c r="B50" s="102"/>
      <c r="C50" s="102"/>
      <c r="D50" s="102"/>
      <c r="E50" s="102"/>
      <c r="F50" s="102"/>
    </row>
  </sheetData>
  <sheetProtection sheet="1"/>
  <mergeCells count="44">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 ref="E29:F29"/>
    <mergeCell ref="A30:C30"/>
    <mergeCell ref="E30:F30"/>
    <mergeCell ref="A31:C31"/>
    <mergeCell ref="E31:F31"/>
    <mergeCell ref="A26:C26"/>
    <mergeCell ref="E26:F26"/>
    <mergeCell ref="A27:C27"/>
    <mergeCell ref="E27:F27"/>
    <mergeCell ref="A28:C28"/>
    <mergeCell ref="E28:F28"/>
    <mergeCell ref="A23:C23"/>
    <mergeCell ref="E23:F23"/>
    <mergeCell ref="A24:C24"/>
    <mergeCell ref="E24:F24"/>
    <mergeCell ref="A25:C25"/>
    <mergeCell ref="E25:F25"/>
    <mergeCell ref="A22:C22"/>
    <mergeCell ref="E22:F22"/>
    <mergeCell ref="C6:E11"/>
    <mergeCell ref="A18:D18"/>
    <mergeCell ref="E18:F18"/>
    <mergeCell ref="E19:F19"/>
    <mergeCell ref="A19:C19"/>
    <mergeCell ref="A20:C20"/>
    <mergeCell ref="E20:F20"/>
    <mergeCell ref="A21:C21"/>
    <mergeCell ref="E21:F21"/>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D542"/>
  <sheetViews>
    <sheetView workbookViewId="0"/>
  </sheetViews>
  <sheetFormatPr defaultColWidth="8.875" defaultRowHeight="14.25"/>
  <cols>
    <col min="1" max="1" width="17.125" style="2" customWidth="1"/>
    <col min="2" max="2" width="10.625" style="2" customWidth="1"/>
    <col min="3" max="3" width="73" style="1" bestFit="1" customWidth="1"/>
    <col min="4" max="16384" width="8.875" style="1"/>
  </cols>
  <sheetData>
    <row r="1" spans="1:4" s="3" customFormat="1" ht="12.75">
      <c r="A1" s="4" t="s">
        <v>1081</v>
      </c>
      <c r="B1" s="8"/>
    </row>
    <row r="2" spans="1:4" s="3" customFormat="1" ht="12.75">
      <c r="A2" s="4"/>
      <c r="B2" s="8"/>
    </row>
    <row r="3" spans="1:4">
      <c r="A3" s="2" t="s">
        <v>1082</v>
      </c>
      <c r="B3" s="2" t="s">
        <v>1083</v>
      </c>
      <c r="C3" s="1" t="s">
        <v>1084</v>
      </c>
      <c r="D3" s="1" t="s">
        <v>1136</v>
      </c>
    </row>
    <row r="4" spans="1:4" ht="15">
      <c r="A4" s="117" t="s">
        <v>408</v>
      </c>
      <c r="B4" s="117">
        <v>0.3</v>
      </c>
      <c r="C4" s="1" t="s">
        <v>409</v>
      </c>
      <c r="D4" s="1" t="s">
        <v>1079</v>
      </c>
    </row>
    <row r="5" spans="1:4" ht="15">
      <c r="A5" s="117" t="s">
        <v>5</v>
      </c>
      <c r="B5" s="118">
        <v>0.45</v>
      </c>
      <c r="C5" s="1" t="s">
        <v>410</v>
      </c>
      <c r="D5" s="1" t="s">
        <v>1079</v>
      </c>
    </row>
    <row r="6" spans="1:4" ht="15">
      <c r="A6" s="117" t="s">
        <v>411</v>
      </c>
      <c r="B6" s="118">
        <v>0.5</v>
      </c>
      <c r="C6" s="1" t="s">
        <v>412</v>
      </c>
      <c r="D6" s="1" t="s">
        <v>1079</v>
      </c>
    </row>
    <row r="7" spans="1:4" ht="15">
      <c r="A7" s="117" t="s">
        <v>413</v>
      </c>
      <c r="B7" s="118">
        <v>0.5</v>
      </c>
      <c r="C7" s="1" t="s">
        <v>414</v>
      </c>
      <c r="D7" s="1" t="s">
        <v>1079</v>
      </c>
    </row>
    <row r="8" spans="1:4" ht="15">
      <c r="A8" s="117" t="s">
        <v>415</v>
      </c>
      <c r="B8" s="118">
        <v>0.65</v>
      </c>
      <c r="C8" s="1" t="s">
        <v>416</v>
      </c>
      <c r="D8" s="1" t="s">
        <v>1079</v>
      </c>
    </row>
    <row r="9" spans="1:4" ht="15">
      <c r="A9" s="117" t="s">
        <v>417</v>
      </c>
      <c r="B9" s="118">
        <v>0.65</v>
      </c>
      <c r="C9" s="1" t="s">
        <v>418</v>
      </c>
      <c r="D9" s="1" t="s">
        <v>1079</v>
      </c>
    </row>
    <row r="10" spans="1:4" ht="15">
      <c r="A10" s="117" t="s">
        <v>419</v>
      </c>
      <c r="B10" s="118">
        <v>0.65</v>
      </c>
      <c r="C10" s="1" t="s">
        <v>420</v>
      </c>
      <c r="D10" s="1" t="s">
        <v>1079</v>
      </c>
    </row>
    <row r="11" spans="1:4" ht="15">
      <c r="A11" s="117" t="s">
        <v>421</v>
      </c>
      <c r="B11" s="118">
        <v>0.65</v>
      </c>
      <c r="C11" s="1" t="s">
        <v>422</v>
      </c>
      <c r="D11" s="1" t="s">
        <v>1079</v>
      </c>
    </row>
    <row r="12" spans="1:4" ht="15">
      <c r="A12" s="117" t="s">
        <v>423</v>
      </c>
      <c r="B12" s="118">
        <v>0.8</v>
      </c>
      <c r="C12" s="1" t="s">
        <v>424</v>
      </c>
      <c r="D12" s="1" t="s">
        <v>1079</v>
      </c>
    </row>
    <row r="13" spans="1:4" ht="15">
      <c r="A13" s="117" t="s">
        <v>425</v>
      </c>
      <c r="B13" s="119">
        <v>0.8</v>
      </c>
      <c r="C13" s="1" t="s">
        <v>426</v>
      </c>
      <c r="D13" s="1" t="s">
        <v>1079</v>
      </c>
    </row>
    <row r="14" spans="1:4" ht="15">
      <c r="A14" s="117" t="s">
        <v>427</v>
      </c>
      <c r="B14" s="119">
        <v>0.8</v>
      </c>
      <c r="C14" s="1" t="s">
        <v>428</v>
      </c>
      <c r="D14" s="1" t="s">
        <v>1079</v>
      </c>
    </row>
    <row r="15" spans="1:4" ht="15">
      <c r="A15" s="117" t="s">
        <v>429</v>
      </c>
      <c r="B15" s="119">
        <v>0.8</v>
      </c>
      <c r="C15" s="1" t="s">
        <v>430</v>
      </c>
      <c r="D15" s="1" t="s">
        <v>1079</v>
      </c>
    </row>
    <row r="16" spans="1:4" ht="15">
      <c r="A16" s="117" t="s">
        <v>431</v>
      </c>
      <c r="B16" s="119">
        <v>0.8</v>
      </c>
      <c r="C16" s="1" t="s">
        <v>432</v>
      </c>
      <c r="D16" s="1" t="s">
        <v>1079</v>
      </c>
    </row>
    <row r="17" spans="1:4" ht="15">
      <c r="A17" s="117" t="s">
        <v>433</v>
      </c>
      <c r="B17" s="119">
        <v>0.9</v>
      </c>
      <c r="C17" s="1" t="s">
        <v>434</v>
      </c>
      <c r="D17" s="1" t="s">
        <v>1079</v>
      </c>
    </row>
    <row r="18" spans="1:4" ht="15">
      <c r="A18" s="117" t="s">
        <v>435</v>
      </c>
      <c r="B18" s="119">
        <v>0.9</v>
      </c>
      <c r="C18" s="1" t="s">
        <v>436</v>
      </c>
      <c r="D18" s="1" t="s">
        <v>1079</v>
      </c>
    </row>
    <row r="19" spans="1:4" ht="15">
      <c r="A19" s="117" t="s">
        <v>437</v>
      </c>
      <c r="B19" s="119">
        <v>0.9</v>
      </c>
      <c r="C19" s="1" t="s">
        <v>438</v>
      </c>
      <c r="D19" s="1" t="s">
        <v>1079</v>
      </c>
    </row>
    <row r="20" spans="1:4" ht="15">
      <c r="A20" s="117" t="s">
        <v>1108</v>
      </c>
      <c r="B20" s="119">
        <v>0.9</v>
      </c>
      <c r="C20" s="1" t="s">
        <v>1110</v>
      </c>
      <c r="D20" s="1" t="s">
        <v>1079</v>
      </c>
    </row>
    <row r="21" spans="1:4" ht="15">
      <c r="A21" s="117" t="s">
        <v>439</v>
      </c>
      <c r="B21" s="119">
        <v>0.9</v>
      </c>
      <c r="C21" s="1" t="s">
        <v>440</v>
      </c>
      <c r="D21" s="1" t="s">
        <v>1079</v>
      </c>
    </row>
    <row r="22" spans="1:4" ht="15">
      <c r="A22" s="117" t="s">
        <v>441</v>
      </c>
      <c r="B22" s="119">
        <v>1.1000000000000001</v>
      </c>
      <c r="C22" s="1" t="s">
        <v>442</v>
      </c>
      <c r="D22" s="1" t="s">
        <v>1079</v>
      </c>
    </row>
    <row r="23" spans="1:4" ht="15">
      <c r="A23" s="117" t="s">
        <v>443</v>
      </c>
      <c r="B23" s="119">
        <v>1.1000000000000001</v>
      </c>
      <c r="C23" s="1" t="s">
        <v>444</v>
      </c>
      <c r="D23" s="1" t="s">
        <v>1079</v>
      </c>
    </row>
    <row r="24" spans="1:4" ht="15">
      <c r="A24" s="117" t="s">
        <v>1111</v>
      </c>
      <c r="B24" s="119">
        <v>1.1000000000000001</v>
      </c>
      <c r="C24" s="1" t="s">
        <v>1109</v>
      </c>
      <c r="D24" s="1" t="s">
        <v>1079</v>
      </c>
    </row>
    <row r="25" spans="1:4" ht="15">
      <c r="A25" s="117" t="s">
        <v>6</v>
      </c>
      <c r="B25" s="119">
        <v>1.5</v>
      </c>
      <c r="C25" s="1" t="s">
        <v>445</v>
      </c>
      <c r="D25" s="1" t="s">
        <v>1079</v>
      </c>
    </row>
    <row r="26" spans="1:4" ht="15">
      <c r="A26" s="117" t="s">
        <v>7</v>
      </c>
      <c r="B26" s="119">
        <v>1.7</v>
      </c>
      <c r="C26" s="1" t="s">
        <v>446</v>
      </c>
      <c r="D26" s="1" t="s">
        <v>1079</v>
      </c>
    </row>
    <row r="27" spans="1:4" ht="15">
      <c r="A27" s="117" t="s">
        <v>447</v>
      </c>
      <c r="B27" s="119">
        <v>2</v>
      </c>
      <c r="C27" s="1" t="s">
        <v>448</v>
      </c>
      <c r="D27" s="1" t="s">
        <v>1079</v>
      </c>
    </row>
    <row r="28" spans="1:4" ht="15">
      <c r="A28" s="117" t="s">
        <v>449</v>
      </c>
      <c r="B28" s="119">
        <v>2</v>
      </c>
      <c r="C28" s="1" t="s">
        <v>450</v>
      </c>
      <c r="D28" s="1" t="s">
        <v>1079</v>
      </c>
    </row>
    <row r="29" spans="1:4" ht="15">
      <c r="A29" s="117" t="s">
        <v>451</v>
      </c>
      <c r="B29" s="117">
        <v>0.15</v>
      </c>
      <c r="C29" s="1" t="s">
        <v>452</v>
      </c>
      <c r="D29" s="1" t="s">
        <v>1079</v>
      </c>
    </row>
    <row r="30" spans="1:4" ht="15">
      <c r="A30" s="117" t="s">
        <v>453</v>
      </c>
      <c r="B30" s="117">
        <v>0.35</v>
      </c>
      <c r="C30" s="1" t="s">
        <v>454</v>
      </c>
      <c r="D30" s="1" t="s">
        <v>1079</v>
      </c>
    </row>
    <row r="31" spans="1:4" ht="15">
      <c r="A31" s="117" t="s">
        <v>455</v>
      </c>
      <c r="B31" s="117">
        <v>0.75</v>
      </c>
      <c r="C31" s="1" t="s">
        <v>456</v>
      </c>
      <c r="D31" s="1" t="s">
        <v>1079</v>
      </c>
    </row>
    <row r="32" spans="1:4" ht="15">
      <c r="A32" s="117" t="s">
        <v>457</v>
      </c>
      <c r="B32" s="118">
        <v>1.1499999999999999</v>
      </c>
      <c r="C32" s="1" t="s">
        <v>458</v>
      </c>
      <c r="D32" s="1" t="s">
        <v>1079</v>
      </c>
    </row>
    <row r="33" spans="1:4" ht="15">
      <c r="A33" s="117" t="s">
        <v>459</v>
      </c>
      <c r="B33" s="118">
        <v>1.55</v>
      </c>
      <c r="C33" s="1" t="s">
        <v>460</v>
      </c>
      <c r="D33" s="1" t="s">
        <v>1079</v>
      </c>
    </row>
    <row r="34" spans="1:4" ht="15">
      <c r="A34" s="117" t="s">
        <v>461</v>
      </c>
      <c r="B34" s="118">
        <v>1.95</v>
      </c>
      <c r="C34" s="1" t="s">
        <v>462</v>
      </c>
      <c r="D34" s="1" t="s">
        <v>1079</v>
      </c>
    </row>
    <row r="35" spans="1:4" ht="15">
      <c r="A35" s="117" t="s">
        <v>463</v>
      </c>
      <c r="B35" s="118">
        <v>2.35</v>
      </c>
      <c r="C35" s="1" t="s">
        <v>464</v>
      </c>
      <c r="D35" s="1" t="s">
        <v>1079</v>
      </c>
    </row>
    <row r="36" spans="1:4" ht="15">
      <c r="A36" s="117" t="s">
        <v>465</v>
      </c>
      <c r="B36" s="118">
        <v>2.75</v>
      </c>
      <c r="C36" s="1" t="s">
        <v>466</v>
      </c>
      <c r="D36" s="1" t="s">
        <v>1079</v>
      </c>
    </row>
    <row r="37" spans="1:4" ht="15">
      <c r="A37" s="117" t="s">
        <v>467</v>
      </c>
      <c r="B37" s="118">
        <v>3.15</v>
      </c>
      <c r="C37" s="1" t="s">
        <v>468</v>
      </c>
      <c r="D37" s="1" t="s">
        <v>1079</v>
      </c>
    </row>
    <row r="38" spans="1:4" ht="15">
      <c r="A38" s="117" t="s">
        <v>469</v>
      </c>
      <c r="B38" s="119">
        <v>3.55</v>
      </c>
      <c r="C38" s="1" t="s">
        <v>470</v>
      </c>
      <c r="D38" s="1" t="s">
        <v>1079</v>
      </c>
    </row>
    <row r="39" spans="1:4" ht="15">
      <c r="A39" s="117" t="s">
        <v>471</v>
      </c>
      <c r="B39" s="119">
        <v>3.95</v>
      </c>
      <c r="C39" s="1" t="s">
        <v>472</v>
      </c>
      <c r="D39" s="1" t="s">
        <v>1079</v>
      </c>
    </row>
    <row r="40" spans="1:4" ht="15">
      <c r="A40" s="117" t="s">
        <v>473</v>
      </c>
      <c r="B40" s="119">
        <v>0.35</v>
      </c>
      <c r="C40" s="1" t="s">
        <v>474</v>
      </c>
      <c r="D40" s="1" t="s">
        <v>1079</v>
      </c>
    </row>
    <row r="41" spans="1:4" ht="15">
      <c r="A41" s="117" t="s">
        <v>475</v>
      </c>
      <c r="B41" s="119">
        <v>0.8</v>
      </c>
      <c r="C41" s="1" t="s">
        <v>476</v>
      </c>
      <c r="D41" s="1" t="s">
        <v>1079</v>
      </c>
    </row>
    <row r="42" spans="1:4" ht="15">
      <c r="A42" s="117" t="s">
        <v>477</v>
      </c>
      <c r="B42" s="119">
        <v>1.6</v>
      </c>
      <c r="C42" s="1" t="s">
        <v>478</v>
      </c>
      <c r="D42" s="1" t="s">
        <v>1079</v>
      </c>
    </row>
    <row r="43" spans="1:4" ht="15">
      <c r="A43" s="117" t="s">
        <v>479</v>
      </c>
      <c r="B43" s="119">
        <v>2.4</v>
      </c>
      <c r="C43" s="1" t="s">
        <v>480</v>
      </c>
      <c r="D43" s="1" t="s">
        <v>1079</v>
      </c>
    </row>
    <row r="44" spans="1:4" ht="15">
      <c r="A44" s="117" t="s">
        <v>481</v>
      </c>
      <c r="B44" s="119">
        <v>3.2</v>
      </c>
      <c r="C44" s="1" t="s">
        <v>482</v>
      </c>
      <c r="D44" s="1" t="s">
        <v>1079</v>
      </c>
    </row>
    <row r="45" spans="1:4" ht="15">
      <c r="A45" s="117" t="s">
        <v>483</v>
      </c>
      <c r="B45" s="119">
        <v>4</v>
      </c>
      <c r="C45" s="1" t="s">
        <v>484</v>
      </c>
      <c r="D45" s="1" t="s">
        <v>1079</v>
      </c>
    </row>
    <row r="46" spans="1:4" ht="15">
      <c r="A46" s="117" t="s">
        <v>485</v>
      </c>
      <c r="B46" s="119">
        <v>4.8</v>
      </c>
      <c r="C46" s="1" t="s">
        <v>486</v>
      </c>
      <c r="D46" s="1" t="s">
        <v>1079</v>
      </c>
    </row>
    <row r="47" spans="1:4" ht="15">
      <c r="A47" s="117" t="s">
        <v>487</v>
      </c>
      <c r="B47" s="119">
        <v>0.4</v>
      </c>
      <c r="C47" s="1" t="s">
        <v>488</v>
      </c>
      <c r="D47" s="1" t="s">
        <v>1079</v>
      </c>
    </row>
    <row r="48" spans="1:4" ht="15">
      <c r="A48" s="117" t="s">
        <v>489</v>
      </c>
      <c r="B48" s="119">
        <v>0.85</v>
      </c>
      <c r="C48" s="1" t="s">
        <v>490</v>
      </c>
      <c r="D48" s="1" t="s">
        <v>1079</v>
      </c>
    </row>
    <row r="49" spans="1:4" ht="15">
      <c r="A49" s="117" t="s">
        <v>491</v>
      </c>
      <c r="B49" s="119">
        <v>1.65</v>
      </c>
      <c r="C49" s="1" t="s">
        <v>492</v>
      </c>
      <c r="D49" s="1" t="s">
        <v>1079</v>
      </c>
    </row>
    <row r="50" spans="1:4" ht="15">
      <c r="A50" s="117" t="s">
        <v>493</v>
      </c>
      <c r="B50" s="119">
        <v>2.4500000000000002</v>
      </c>
      <c r="C50" s="1" t="s">
        <v>494</v>
      </c>
      <c r="D50" s="1" t="s">
        <v>1079</v>
      </c>
    </row>
    <row r="51" spans="1:4" ht="15">
      <c r="A51" s="117" t="s">
        <v>495</v>
      </c>
      <c r="B51" s="119">
        <v>3.25</v>
      </c>
      <c r="C51" s="1" t="s">
        <v>496</v>
      </c>
      <c r="D51" s="1" t="s">
        <v>1079</v>
      </c>
    </row>
    <row r="52" spans="1:4" ht="15">
      <c r="A52" s="117" t="s">
        <v>497</v>
      </c>
      <c r="B52" s="119">
        <v>4.05</v>
      </c>
      <c r="C52" s="1" t="s">
        <v>498</v>
      </c>
      <c r="D52" s="1" t="s">
        <v>1079</v>
      </c>
    </row>
    <row r="53" spans="1:4" ht="15">
      <c r="A53" s="117" t="s">
        <v>499</v>
      </c>
      <c r="B53" s="119">
        <v>4.8499999999999996</v>
      </c>
      <c r="C53" s="1" t="s">
        <v>500</v>
      </c>
      <c r="D53" s="1" t="s">
        <v>1079</v>
      </c>
    </row>
    <row r="54" spans="1:4" ht="15">
      <c r="A54" s="117" t="s">
        <v>501</v>
      </c>
      <c r="B54" s="119">
        <v>0.1</v>
      </c>
      <c r="C54" s="1" t="s">
        <v>502</v>
      </c>
      <c r="D54" s="1" t="s">
        <v>1079</v>
      </c>
    </row>
    <row r="55" spans="1:4" ht="15">
      <c r="A55" s="117" t="s">
        <v>0</v>
      </c>
      <c r="B55" s="119">
        <v>0.2</v>
      </c>
      <c r="C55" s="1" t="s">
        <v>503</v>
      </c>
      <c r="D55" s="1" t="s">
        <v>1079</v>
      </c>
    </row>
    <row r="56" spans="1:4" ht="15">
      <c r="A56" s="117" t="s">
        <v>8</v>
      </c>
      <c r="B56" s="117">
        <v>0.4</v>
      </c>
      <c r="C56" s="1" t="s">
        <v>504</v>
      </c>
      <c r="D56" s="1" t="s">
        <v>1079</v>
      </c>
    </row>
    <row r="57" spans="1:4" ht="15">
      <c r="A57" s="117" t="s">
        <v>9</v>
      </c>
      <c r="B57" s="118">
        <v>0.6</v>
      </c>
      <c r="C57" s="1" t="s">
        <v>505</v>
      </c>
      <c r="D57" s="1" t="s">
        <v>1079</v>
      </c>
    </row>
    <row r="58" spans="1:4" ht="15">
      <c r="A58" s="117" t="s">
        <v>2</v>
      </c>
      <c r="B58" s="118">
        <v>0.8</v>
      </c>
      <c r="C58" s="1" t="s">
        <v>506</v>
      </c>
      <c r="D58" s="1" t="s">
        <v>1079</v>
      </c>
    </row>
    <row r="59" spans="1:4" ht="15">
      <c r="A59" s="117" t="s">
        <v>507</v>
      </c>
      <c r="B59" s="118">
        <v>0.15</v>
      </c>
      <c r="C59" s="1" t="s">
        <v>508</v>
      </c>
      <c r="D59" s="1" t="s">
        <v>1079</v>
      </c>
    </row>
    <row r="60" spans="1:4" ht="15">
      <c r="A60" s="117" t="s">
        <v>509</v>
      </c>
      <c r="B60" s="118">
        <v>0.35</v>
      </c>
      <c r="C60" s="1" t="s">
        <v>510</v>
      </c>
      <c r="D60" s="1" t="s">
        <v>1079</v>
      </c>
    </row>
    <row r="61" spans="1:4" ht="15">
      <c r="A61" s="117" t="s">
        <v>511</v>
      </c>
      <c r="B61" s="118">
        <v>0.75</v>
      </c>
      <c r="C61" s="1" t="s">
        <v>512</v>
      </c>
      <c r="D61" s="1" t="s">
        <v>1079</v>
      </c>
    </row>
    <row r="62" spans="1:4" ht="15">
      <c r="A62" s="117" t="s">
        <v>513</v>
      </c>
      <c r="B62" s="119">
        <v>1.1499999999999999</v>
      </c>
      <c r="C62" s="1" t="s">
        <v>514</v>
      </c>
      <c r="D62" s="1" t="s">
        <v>1079</v>
      </c>
    </row>
    <row r="63" spans="1:4" ht="15">
      <c r="A63" s="117" t="s">
        <v>515</v>
      </c>
      <c r="B63" s="119">
        <v>1.55</v>
      </c>
      <c r="C63" s="1" t="s">
        <v>516</v>
      </c>
      <c r="D63" s="1" t="s">
        <v>1079</v>
      </c>
    </row>
    <row r="64" spans="1:4" ht="15">
      <c r="A64" s="117" t="s">
        <v>517</v>
      </c>
      <c r="B64" s="119">
        <v>1.95</v>
      </c>
      <c r="C64" s="1" t="s">
        <v>518</v>
      </c>
      <c r="D64" s="1" t="s">
        <v>1079</v>
      </c>
    </row>
    <row r="65" spans="1:4" ht="15">
      <c r="A65" s="117" t="s">
        <v>519</v>
      </c>
      <c r="B65" s="119">
        <v>2.35</v>
      </c>
      <c r="C65" s="1" t="s">
        <v>520</v>
      </c>
      <c r="D65" s="1" t="s">
        <v>1079</v>
      </c>
    </row>
    <row r="66" spans="1:4" ht="15">
      <c r="A66" s="117" t="s">
        <v>521</v>
      </c>
      <c r="B66" s="119">
        <v>0.25</v>
      </c>
      <c r="C66" s="1" t="s">
        <v>522</v>
      </c>
      <c r="D66" s="1" t="s">
        <v>1079</v>
      </c>
    </row>
    <row r="67" spans="1:4" ht="15">
      <c r="A67" s="117" t="s">
        <v>523</v>
      </c>
      <c r="B67" s="119">
        <v>0.25</v>
      </c>
      <c r="C67" s="1" t="s">
        <v>524</v>
      </c>
      <c r="D67" s="1" t="s">
        <v>1079</v>
      </c>
    </row>
    <row r="68" spans="1:4" ht="15">
      <c r="A68" s="117" t="s">
        <v>525</v>
      </c>
      <c r="B68" s="119">
        <v>0.55000000000000004</v>
      </c>
      <c r="C68" s="1" t="s">
        <v>526</v>
      </c>
      <c r="D68" s="1" t="s">
        <v>1079</v>
      </c>
    </row>
    <row r="69" spans="1:4" ht="15">
      <c r="A69" s="117" t="s">
        <v>527</v>
      </c>
      <c r="B69" s="119">
        <v>0.55000000000000004</v>
      </c>
      <c r="C69" s="1" t="s">
        <v>528</v>
      </c>
      <c r="D69" s="1" t="s">
        <v>1079</v>
      </c>
    </row>
    <row r="70" spans="1:4" ht="15">
      <c r="A70" s="117" t="s">
        <v>529</v>
      </c>
      <c r="B70" s="119">
        <v>0.2</v>
      </c>
      <c r="C70" s="1" t="s">
        <v>530</v>
      </c>
      <c r="D70" s="1" t="s">
        <v>1079</v>
      </c>
    </row>
    <row r="71" spans="1:4" ht="15">
      <c r="A71" s="117" t="s">
        <v>531</v>
      </c>
      <c r="B71" s="119">
        <v>0.45</v>
      </c>
      <c r="C71" s="1" t="s">
        <v>532</v>
      </c>
      <c r="D71" s="1" t="s">
        <v>1079</v>
      </c>
    </row>
    <row r="72" spans="1:4" ht="15">
      <c r="A72" s="117" t="s">
        <v>533</v>
      </c>
      <c r="B72" s="119">
        <v>0.95</v>
      </c>
      <c r="C72" s="1" t="s">
        <v>534</v>
      </c>
      <c r="D72" s="1" t="s">
        <v>1079</v>
      </c>
    </row>
    <row r="73" spans="1:4" ht="15">
      <c r="A73" s="117" t="s">
        <v>535</v>
      </c>
      <c r="B73" s="119">
        <v>1.45</v>
      </c>
      <c r="C73" s="1" t="s">
        <v>536</v>
      </c>
      <c r="D73" s="1" t="s">
        <v>1079</v>
      </c>
    </row>
    <row r="74" spans="1:4" ht="15">
      <c r="A74" s="117" t="s">
        <v>537</v>
      </c>
      <c r="B74" s="118">
        <v>1.95</v>
      </c>
      <c r="C74" s="1" t="s">
        <v>538</v>
      </c>
      <c r="D74" s="1" t="s">
        <v>1079</v>
      </c>
    </row>
    <row r="75" spans="1:4" ht="15">
      <c r="A75" s="117" t="s">
        <v>539</v>
      </c>
      <c r="B75" s="118">
        <v>2.4500000000000002</v>
      </c>
      <c r="C75" s="1" t="s">
        <v>540</v>
      </c>
      <c r="D75" s="1" t="s">
        <v>1079</v>
      </c>
    </row>
    <row r="76" spans="1:4" ht="15">
      <c r="A76" s="117" t="s">
        <v>541</v>
      </c>
      <c r="B76" s="118">
        <v>2.95</v>
      </c>
      <c r="C76" s="1" t="s">
        <v>542</v>
      </c>
      <c r="D76" s="1" t="s">
        <v>1079</v>
      </c>
    </row>
    <row r="77" spans="1:4" ht="15">
      <c r="A77" s="117" t="s">
        <v>543</v>
      </c>
      <c r="B77" s="118">
        <v>3.45</v>
      </c>
      <c r="C77" s="1" t="s">
        <v>544</v>
      </c>
      <c r="D77" s="1" t="s">
        <v>1079</v>
      </c>
    </row>
    <row r="78" spans="1:4" ht="15">
      <c r="A78" s="117" t="s">
        <v>545</v>
      </c>
      <c r="B78" s="118">
        <v>3.95</v>
      </c>
      <c r="C78" s="1" t="s">
        <v>546</v>
      </c>
      <c r="D78" s="1" t="s">
        <v>1079</v>
      </c>
    </row>
    <row r="79" spans="1:4" ht="15">
      <c r="A79" s="117" t="s">
        <v>547</v>
      </c>
      <c r="B79" s="118">
        <v>4.45</v>
      </c>
      <c r="C79" s="1" t="s">
        <v>548</v>
      </c>
      <c r="D79" s="1" t="s">
        <v>1079</v>
      </c>
    </row>
    <row r="80" spans="1:4" ht="15">
      <c r="A80" s="117" t="s">
        <v>549</v>
      </c>
      <c r="B80" s="118">
        <v>4.95</v>
      </c>
      <c r="C80" s="1" t="s">
        <v>550</v>
      </c>
      <c r="D80" s="1" t="s">
        <v>1079</v>
      </c>
    </row>
    <row r="81" spans="1:4" ht="15">
      <c r="A81" s="117" t="s">
        <v>551</v>
      </c>
      <c r="B81" s="119">
        <v>0.55000000000000004</v>
      </c>
      <c r="C81" s="1" t="s">
        <v>552</v>
      </c>
      <c r="D81" s="1" t="s">
        <v>1079</v>
      </c>
    </row>
    <row r="82" spans="1:4" ht="15">
      <c r="A82" s="117" t="s">
        <v>553</v>
      </c>
      <c r="B82" s="119">
        <v>1.1499999999999999</v>
      </c>
      <c r="C82" s="1" t="s">
        <v>554</v>
      </c>
      <c r="D82" s="1" t="s">
        <v>1079</v>
      </c>
    </row>
    <row r="83" spans="1:4" ht="15">
      <c r="A83" s="117" t="s">
        <v>555</v>
      </c>
      <c r="B83" s="119">
        <v>1.75</v>
      </c>
      <c r="C83" s="1" t="s">
        <v>556</v>
      </c>
      <c r="D83" s="1" t="s">
        <v>1079</v>
      </c>
    </row>
    <row r="84" spans="1:4" ht="15">
      <c r="A84" s="117" t="s">
        <v>557</v>
      </c>
      <c r="B84" s="119">
        <v>2.35</v>
      </c>
      <c r="C84" s="1" t="s">
        <v>558</v>
      </c>
      <c r="D84" s="1" t="s">
        <v>1079</v>
      </c>
    </row>
    <row r="85" spans="1:4" ht="15">
      <c r="A85" s="117" t="s">
        <v>559</v>
      </c>
      <c r="B85" s="119">
        <v>2.95</v>
      </c>
      <c r="C85" s="1" t="s">
        <v>560</v>
      </c>
      <c r="D85" s="1" t="s">
        <v>1079</v>
      </c>
    </row>
    <row r="86" spans="1:4" ht="15">
      <c r="A86" s="117" t="s">
        <v>561</v>
      </c>
      <c r="B86" s="119">
        <v>3.55</v>
      </c>
      <c r="C86" s="1" t="s">
        <v>562</v>
      </c>
      <c r="D86" s="1" t="s">
        <v>1079</v>
      </c>
    </row>
    <row r="87" spans="1:4" ht="15">
      <c r="A87" s="117" t="s">
        <v>563</v>
      </c>
      <c r="B87" s="119">
        <v>4.1500000000000004</v>
      </c>
      <c r="C87" s="1" t="s">
        <v>564</v>
      </c>
      <c r="D87" s="1" t="s">
        <v>1079</v>
      </c>
    </row>
    <row r="88" spans="1:4" ht="15">
      <c r="A88" s="117" t="s">
        <v>565</v>
      </c>
      <c r="B88" s="119">
        <v>4.75</v>
      </c>
      <c r="C88" s="1" t="s">
        <v>566</v>
      </c>
      <c r="D88" s="1" t="s">
        <v>1079</v>
      </c>
    </row>
    <row r="89" spans="1:4" ht="15">
      <c r="A89" s="117" t="s">
        <v>567</v>
      </c>
      <c r="B89" s="119">
        <v>5.35</v>
      </c>
      <c r="C89" s="1" t="s">
        <v>568</v>
      </c>
      <c r="D89" s="1" t="s">
        <v>1079</v>
      </c>
    </row>
    <row r="90" spans="1:4" ht="15">
      <c r="A90" s="117" t="s">
        <v>569</v>
      </c>
      <c r="B90" s="119">
        <v>5.95</v>
      </c>
      <c r="C90" s="1" t="s">
        <v>570</v>
      </c>
      <c r="D90" s="1" t="s">
        <v>1079</v>
      </c>
    </row>
    <row r="91" spans="1:4" ht="15">
      <c r="A91" s="117" t="s">
        <v>571</v>
      </c>
      <c r="B91" s="119">
        <v>0.5</v>
      </c>
      <c r="C91" s="1" t="s">
        <v>572</v>
      </c>
      <c r="D91" s="1" t="s">
        <v>1079</v>
      </c>
    </row>
    <row r="92" spans="1:4" ht="15">
      <c r="A92" s="117" t="s">
        <v>573</v>
      </c>
      <c r="B92" s="119">
        <v>1.05</v>
      </c>
      <c r="C92" s="1" t="s">
        <v>574</v>
      </c>
      <c r="D92" s="1" t="s">
        <v>1079</v>
      </c>
    </row>
    <row r="93" spans="1:4" ht="15">
      <c r="A93" s="117" t="s">
        <v>575</v>
      </c>
      <c r="B93" s="119">
        <v>2.15</v>
      </c>
      <c r="C93" s="1" t="s">
        <v>576</v>
      </c>
      <c r="D93" s="1" t="s">
        <v>1079</v>
      </c>
    </row>
    <row r="94" spans="1:4" ht="15">
      <c r="A94" s="117" t="s">
        <v>577</v>
      </c>
      <c r="B94" s="119">
        <v>3.35</v>
      </c>
      <c r="C94" s="1" t="s">
        <v>578</v>
      </c>
      <c r="D94" s="1" t="s">
        <v>1079</v>
      </c>
    </row>
    <row r="95" spans="1:4" ht="15">
      <c r="A95" s="117" t="s">
        <v>579</v>
      </c>
      <c r="B95" s="117">
        <v>0.05</v>
      </c>
      <c r="C95" s="1" t="s">
        <v>580</v>
      </c>
      <c r="D95" s="1" t="s">
        <v>1079</v>
      </c>
    </row>
    <row r="96" spans="1:4" ht="15">
      <c r="A96" s="117" t="s">
        <v>581</v>
      </c>
      <c r="B96" s="118">
        <v>0.1</v>
      </c>
      <c r="C96" s="1" t="s">
        <v>582</v>
      </c>
      <c r="D96" s="1" t="s">
        <v>1079</v>
      </c>
    </row>
    <row r="97" spans="1:4" ht="15">
      <c r="A97" s="117" t="s">
        <v>583</v>
      </c>
      <c r="B97" s="118">
        <v>0.1</v>
      </c>
      <c r="C97" s="1" t="s">
        <v>584</v>
      </c>
      <c r="D97" s="1" t="s">
        <v>1079</v>
      </c>
    </row>
    <row r="98" spans="1:4" ht="15">
      <c r="A98" s="117" t="s">
        <v>585</v>
      </c>
      <c r="B98" s="118">
        <v>0.1</v>
      </c>
      <c r="C98" s="1" t="s">
        <v>586</v>
      </c>
      <c r="D98" s="1" t="s">
        <v>1079</v>
      </c>
    </row>
    <row r="99" spans="1:4" ht="15">
      <c r="A99" s="117" t="s">
        <v>587</v>
      </c>
      <c r="B99" s="118">
        <v>0.1</v>
      </c>
      <c r="C99" s="1" t="s">
        <v>588</v>
      </c>
      <c r="D99" s="1" t="s">
        <v>1079</v>
      </c>
    </row>
    <row r="100" spans="1:4" ht="15">
      <c r="A100" s="117" t="s">
        <v>589</v>
      </c>
      <c r="B100" s="118">
        <v>0.15</v>
      </c>
      <c r="C100" s="1" t="s">
        <v>590</v>
      </c>
      <c r="D100" s="1" t="s">
        <v>1079</v>
      </c>
    </row>
    <row r="101" spans="1:4" ht="15">
      <c r="A101" s="117" t="s">
        <v>591</v>
      </c>
      <c r="B101" s="118">
        <v>0.15</v>
      </c>
      <c r="C101" s="1" t="s">
        <v>592</v>
      </c>
      <c r="D101" s="1" t="s">
        <v>1079</v>
      </c>
    </row>
    <row r="102" spans="1:4" ht="15">
      <c r="A102" s="117" t="s">
        <v>593</v>
      </c>
      <c r="B102" s="118">
        <v>0.2</v>
      </c>
      <c r="C102" s="1" t="s">
        <v>594</v>
      </c>
      <c r="D102" s="1" t="s">
        <v>1079</v>
      </c>
    </row>
    <row r="103" spans="1:4" ht="15">
      <c r="A103" s="117" t="s">
        <v>595</v>
      </c>
      <c r="B103" s="118">
        <v>0.2</v>
      </c>
      <c r="C103" s="1" t="s">
        <v>596</v>
      </c>
      <c r="D103" s="1" t="s">
        <v>1079</v>
      </c>
    </row>
    <row r="104" spans="1:4" ht="15">
      <c r="A104" s="117" t="s">
        <v>597</v>
      </c>
      <c r="B104" s="118">
        <v>0.45</v>
      </c>
      <c r="C104" s="1" t="s">
        <v>598</v>
      </c>
      <c r="D104" s="1" t="s">
        <v>1079</v>
      </c>
    </row>
    <row r="105" spans="1:4" ht="15">
      <c r="A105" s="117" t="s">
        <v>599</v>
      </c>
      <c r="B105" s="118">
        <v>0.45</v>
      </c>
      <c r="C105" s="1" t="s">
        <v>600</v>
      </c>
      <c r="D105" s="1" t="s">
        <v>1079</v>
      </c>
    </row>
    <row r="106" spans="1:4" ht="15">
      <c r="A106" s="117" t="s">
        <v>601</v>
      </c>
      <c r="B106" s="118">
        <v>0.65</v>
      </c>
      <c r="C106" s="1" t="s">
        <v>602</v>
      </c>
      <c r="D106" s="1" t="s">
        <v>1079</v>
      </c>
    </row>
    <row r="107" spans="1:4" ht="15">
      <c r="A107" s="117" t="s">
        <v>603</v>
      </c>
      <c r="B107" s="119">
        <v>1.1499999999999999</v>
      </c>
      <c r="C107" s="1" t="s">
        <v>604</v>
      </c>
      <c r="D107" s="1" t="s">
        <v>1079</v>
      </c>
    </row>
    <row r="108" spans="1:4" ht="15">
      <c r="A108" s="117" t="s">
        <v>605</v>
      </c>
      <c r="B108" s="119">
        <v>1.45</v>
      </c>
      <c r="C108" s="1" t="s">
        <v>606</v>
      </c>
      <c r="D108" s="1" t="s">
        <v>1079</v>
      </c>
    </row>
    <row r="109" spans="1:4" ht="15">
      <c r="A109" s="117" t="s">
        <v>607</v>
      </c>
      <c r="B109" s="119">
        <v>1.65</v>
      </c>
      <c r="C109" s="1" t="s">
        <v>608</v>
      </c>
      <c r="D109" s="1" t="s">
        <v>1079</v>
      </c>
    </row>
    <row r="110" spans="1:4" ht="15">
      <c r="A110" s="117" t="s">
        <v>609</v>
      </c>
      <c r="B110" s="119">
        <v>0.05</v>
      </c>
      <c r="C110" s="1" t="s">
        <v>610</v>
      </c>
      <c r="D110" s="1" t="s">
        <v>1079</v>
      </c>
    </row>
    <row r="111" spans="1:4" ht="15">
      <c r="A111" s="117" t="s">
        <v>611</v>
      </c>
      <c r="B111" s="119">
        <v>0.1</v>
      </c>
      <c r="C111" s="1" t="s">
        <v>612</v>
      </c>
      <c r="D111" s="1" t="s">
        <v>1079</v>
      </c>
    </row>
    <row r="112" spans="1:4" ht="15">
      <c r="A112" s="117" t="s">
        <v>613</v>
      </c>
      <c r="B112" s="119">
        <v>0.1</v>
      </c>
      <c r="C112" s="1" t="s">
        <v>614</v>
      </c>
      <c r="D112" s="1" t="s">
        <v>1079</v>
      </c>
    </row>
    <row r="113" spans="1:4" ht="15">
      <c r="A113" s="117" t="s">
        <v>615</v>
      </c>
      <c r="B113" s="119">
        <v>0.1</v>
      </c>
      <c r="C113" s="1" t="s">
        <v>616</v>
      </c>
      <c r="D113" s="1" t="s">
        <v>1079</v>
      </c>
    </row>
    <row r="114" spans="1:4" ht="15">
      <c r="A114" s="117" t="s">
        <v>617</v>
      </c>
      <c r="B114" s="119">
        <v>0.2</v>
      </c>
      <c r="C114" s="1" t="s">
        <v>618</v>
      </c>
      <c r="D114" s="1" t="s">
        <v>1079</v>
      </c>
    </row>
    <row r="115" spans="1:4" ht="15">
      <c r="A115" s="117" t="s">
        <v>619</v>
      </c>
      <c r="B115" s="119">
        <v>0.2</v>
      </c>
      <c r="C115" s="1" t="s">
        <v>620</v>
      </c>
      <c r="D115" s="1" t="s">
        <v>1079</v>
      </c>
    </row>
    <row r="116" spans="1:4" ht="15">
      <c r="A116" s="117" t="s">
        <v>621</v>
      </c>
      <c r="B116" s="119">
        <v>0.2</v>
      </c>
      <c r="C116" s="1" t="s">
        <v>622</v>
      </c>
      <c r="D116" s="1" t="s">
        <v>1079</v>
      </c>
    </row>
    <row r="117" spans="1:4" ht="15">
      <c r="A117" s="117" t="s">
        <v>623</v>
      </c>
      <c r="B117" s="119">
        <v>0.3</v>
      </c>
      <c r="C117" s="1" t="s">
        <v>624</v>
      </c>
      <c r="D117" s="1" t="s">
        <v>1079</v>
      </c>
    </row>
    <row r="118" spans="1:4" ht="15">
      <c r="A118" s="117" t="s">
        <v>625</v>
      </c>
      <c r="B118" s="119">
        <v>0.3</v>
      </c>
      <c r="C118" s="1" t="s">
        <v>626</v>
      </c>
      <c r="D118" s="1" t="s">
        <v>1079</v>
      </c>
    </row>
    <row r="119" spans="1:4" ht="15">
      <c r="A119" s="117" t="s">
        <v>627</v>
      </c>
      <c r="B119" s="117">
        <v>0.3</v>
      </c>
      <c r="C119" s="1" t="s">
        <v>628</v>
      </c>
      <c r="D119" s="1" t="s">
        <v>1079</v>
      </c>
    </row>
    <row r="120" spans="1:4" ht="15">
      <c r="A120" s="117" t="s">
        <v>1113</v>
      </c>
      <c r="B120" s="117">
        <v>0.4</v>
      </c>
      <c r="C120" s="1" t="s">
        <v>1112</v>
      </c>
      <c r="D120" s="1" t="s">
        <v>1079</v>
      </c>
    </row>
    <row r="121" spans="1:4" ht="15">
      <c r="A121" s="117" t="s">
        <v>629</v>
      </c>
      <c r="B121" s="117">
        <v>0.4</v>
      </c>
      <c r="C121" s="1" t="s">
        <v>630</v>
      </c>
      <c r="D121" s="1" t="s">
        <v>1079</v>
      </c>
    </row>
    <row r="122" spans="1:4" ht="15">
      <c r="A122" s="117" t="s">
        <v>631</v>
      </c>
      <c r="B122" s="117">
        <v>0.4</v>
      </c>
      <c r="C122" s="1" t="s">
        <v>632</v>
      </c>
      <c r="D122" s="1" t="s">
        <v>1079</v>
      </c>
    </row>
    <row r="123" spans="1:4" ht="15">
      <c r="A123" s="117" t="s">
        <v>633</v>
      </c>
      <c r="B123" s="117">
        <v>0.4</v>
      </c>
      <c r="C123" s="1" t="s">
        <v>634</v>
      </c>
      <c r="D123" s="1" t="s">
        <v>1079</v>
      </c>
    </row>
    <row r="124" spans="1:4" ht="15">
      <c r="A124" s="117" t="s">
        <v>635</v>
      </c>
      <c r="B124" s="117">
        <v>0.4</v>
      </c>
      <c r="C124" s="1" t="s">
        <v>636</v>
      </c>
      <c r="D124" s="1" t="s">
        <v>1079</v>
      </c>
    </row>
    <row r="125" spans="1:4" ht="15">
      <c r="A125" s="117" t="s">
        <v>637</v>
      </c>
      <c r="B125" s="117">
        <v>0.4</v>
      </c>
      <c r="C125" s="1" t="s">
        <v>638</v>
      </c>
      <c r="D125" s="1" t="s">
        <v>1079</v>
      </c>
    </row>
    <row r="126" spans="1:4" ht="15">
      <c r="A126" s="117" t="s">
        <v>1115</v>
      </c>
      <c r="B126" s="117">
        <v>0.5</v>
      </c>
      <c r="C126" s="1" t="s">
        <v>1114</v>
      </c>
      <c r="D126" s="1" t="s">
        <v>1079</v>
      </c>
    </row>
    <row r="127" spans="1:4" ht="15">
      <c r="A127" s="117" t="s">
        <v>639</v>
      </c>
      <c r="B127" s="117">
        <v>0.5</v>
      </c>
      <c r="C127" s="1" t="s">
        <v>640</v>
      </c>
      <c r="D127" s="1" t="s">
        <v>1079</v>
      </c>
    </row>
    <row r="128" spans="1:4" ht="15">
      <c r="A128" s="117" t="s">
        <v>641</v>
      </c>
      <c r="B128" s="117">
        <v>0.5</v>
      </c>
      <c r="C128" s="1" t="s">
        <v>642</v>
      </c>
      <c r="D128" s="1" t="s">
        <v>1079</v>
      </c>
    </row>
    <row r="129" spans="1:4" ht="15">
      <c r="A129" s="117" t="s">
        <v>643</v>
      </c>
      <c r="B129" s="117">
        <v>0.65</v>
      </c>
      <c r="C129" s="1" t="s">
        <v>644</v>
      </c>
      <c r="D129" s="1" t="s">
        <v>1079</v>
      </c>
    </row>
    <row r="130" spans="1:4" ht="15">
      <c r="A130" s="117" t="s">
        <v>645</v>
      </c>
      <c r="B130" s="117">
        <v>0.65</v>
      </c>
      <c r="C130" s="1" t="s">
        <v>646</v>
      </c>
      <c r="D130" s="1" t="s">
        <v>1079</v>
      </c>
    </row>
    <row r="131" spans="1:4" ht="15">
      <c r="A131" s="117" t="s">
        <v>647</v>
      </c>
      <c r="B131" s="117">
        <v>0.65</v>
      </c>
      <c r="C131" s="1" t="s">
        <v>648</v>
      </c>
      <c r="D131" s="1" t="s">
        <v>1079</v>
      </c>
    </row>
    <row r="132" spans="1:4" ht="15">
      <c r="A132" s="117" t="s">
        <v>649</v>
      </c>
      <c r="B132" s="117">
        <v>0.65</v>
      </c>
      <c r="C132" s="1" t="s">
        <v>650</v>
      </c>
      <c r="D132" s="1" t="s">
        <v>1079</v>
      </c>
    </row>
    <row r="133" spans="1:4" ht="15">
      <c r="A133" s="117" t="s">
        <v>651</v>
      </c>
      <c r="B133" s="117">
        <v>0.75</v>
      </c>
      <c r="C133" s="1" t="s">
        <v>652</v>
      </c>
      <c r="D133" s="1" t="s">
        <v>1079</v>
      </c>
    </row>
    <row r="134" spans="1:4" ht="15">
      <c r="A134" s="117" t="s">
        <v>653</v>
      </c>
      <c r="B134" s="117">
        <v>0.9</v>
      </c>
      <c r="C134" s="1" t="s">
        <v>654</v>
      </c>
      <c r="D134" s="1" t="s">
        <v>1079</v>
      </c>
    </row>
    <row r="135" spans="1:4" ht="15">
      <c r="A135" s="117" t="s">
        <v>655</v>
      </c>
      <c r="B135" s="117">
        <v>0.9</v>
      </c>
      <c r="C135" s="1" t="s">
        <v>656</v>
      </c>
      <c r="D135" s="1" t="s">
        <v>1079</v>
      </c>
    </row>
    <row r="136" spans="1:4" ht="15">
      <c r="A136" s="117" t="s">
        <v>657</v>
      </c>
      <c r="B136" s="117">
        <v>1</v>
      </c>
      <c r="C136" s="1" t="s">
        <v>658</v>
      </c>
      <c r="D136" s="1" t="s">
        <v>1079</v>
      </c>
    </row>
    <row r="137" spans="1:4" ht="15">
      <c r="A137" s="117" t="s">
        <v>659</v>
      </c>
      <c r="B137" s="117">
        <v>1.3</v>
      </c>
      <c r="C137" s="1" t="s">
        <v>660</v>
      </c>
      <c r="D137" s="1" t="s">
        <v>1079</v>
      </c>
    </row>
    <row r="138" spans="1:4" ht="15">
      <c r="A138" s="117" t="s">
        <v>661</v>
      </c>
      <c r="B138" s="117">
        <v>0.1</v>
      </c>
      <c r="C138" s="1" t="s">
        <v>662</v>
      </c>
      <c r="D138" s="1" t="s">
        <v>1079</v>
      </c>
    </row>
    <row r="139" spans="1:4" ht="15">
      <c r="A139" s="117" t="s">
        <v>663</v>
      </c>
      <c r="B139" s="117">
        <v>0.2</v>
      </c>
      <c r="C139" s="1" t="s">
        <v>664</v>
      </c>
      <c r="D139" s="1" t="s">
        <v>1079</v>
      </c>
    </row>
    <row r="140" spans="1:4" ht="15">
      <c r="A140" s="117" t="s">
        <v>665</v>
      </c>
      <c r="B140" s="117">
        <v>0.2</v>
      </c>
      <c r="C140" s="1" t="s">
        <v>666</v>
      </c>
      <c r="D140" s="1" t="s">
        <v>1079</v>
      </c>
    </row>
    <row r="141" spans="1:4" ht="15">
      <c r="A141" s="117" t="s">
        <v>667</v>
      </c>
      <c r="B141" s="117">
        <v>0.3</v>
      </c>
      <c r="C141" s="1" t="s">
        <v>668</v>
      </c>
      <c r="D141" s="1" t="s">
        <v>1079</v>
      </c>
    </row>
    <row r="142" spans="1:4" ht="15">
      <c r="A142" s="117" t="s">
        <v>669</v>
      </c>
      <c r="B142" s="117">
        <v>0.3</v>
      </c>
      <c r="C142" s="1" t="s">
        <v>670</v>
      </c>
      <c r="D142" s="1" t="s">
        <v>1079</v>
      </c>
    </row>
    <row r="143" spans="1:4" ht="15">
      <c r="A143" s="117" t="s">
        <v>671</v>
      </c>
      <c r="B143" s="117">
        <v>0.3</v>
      </c>
      <c r="C143" s="1" t="s">
        <v>672</v>
      </c>
      <c r="D143" s="1" t="s">
        <v>1079</v>
      </c>
    </row>
    <row r="144" spans="1:4" ht="15">
      <c r="A144" s="117" t="s">
        <v>4</v>
      </c>
      <c r="B144" s="117">
        <v>0.4</v>
      </c>
      <c r="C144" s="1" t="s">
        <v>673</v>
      </c>
      <c r="D144" s="1" t="s">
        <v>1079</v>
      </c>
    </row>
    <row r="145" spans="1:4" ht="15">
      <c r="A145" s="117" t="s">
        <v>10</v>
      </c>
      <c r="B145" s="117">
        <v>0.5</v>
      </c>
      <c r="C145" s="1" t="s">
        <v>674</v>
      </c>
      <c r="D145" s="1" t="s">
        <v>1079</v>
      </c>
    </row>
    <row r="146" spans="1:4" ht="15">
      <c r="A146" s="117" t="s">
        <v>11</v>
      </c>
      <c r="B146" s="117">
        <v>1</v>
      </c>
      <c r="C146" s="1" t="s">
        <v>675</v>
      </c>
      <c r="D146" s="1" t="s">
        <v>1079</v>
      </c>
    </row>
    <row r="147" spans="1:4" ht="15">
      <c r="A147" s="117" t="s">
        <v>676</v>
      </c>
      <c r="B147" s="117">
        <v>1.25</v>
      </c>
      <c r="C147" s="1" t="s">
        <v>677</v>
      </c>
      <c r="D147" s="1" t="s">
        <v>1079</v>
      </c>
    </row>
    <row r="148" spans="1:4" ht="15">
      <c r="A148" s="117" t="s">
        <v>678</v>
      </c>
      <c r="B148" s="117">
        <v>1.25</v>
      </c>
      <c r="C148" s="1" t="s">
        <v>679</v>
      </c>
      <c r="D148" s="1" t="s">
        <v>1079</v>
      </c>
    </row>
    <row r="149" spans="1:4" ht="15">
      <c r="A149" s="117" t="s">
        <v>680</v>
      </c>
      <c r="B149" s="117">
        <v>1.5</v>
      </c>
      <c r="C149" s="1" t="s">
        <v>681</v>
      </c>
      <c r="D149" s="1" t="s">
        <v>1079</v>
      </c>
    </row>
    <row r="150" spans="1:4" ht="15">
      <c r="A150" s="117" t="s">
        <v>682</v>
      </c>
      <c r="B150" s="117">
        <v>0.2</v>
      </c>
      <c r="C150" s="1" t="s">
        <v>662</v>
      </c>
      <c r="D150" s="1" t="s">
        <v>1079</v>
      </c>
    </row>
    <row r="151" spans="1:4" ht="15">
      <c r="A151" s="117" t="s">
        <v>683</v>
      </c>
      <c r="B151" s="117">
        <v>0.3</v>
      </c>
      <c r="C151" s="1" t="s">
        <v>664</v>
      </c>
      <c r="D151" s="1" t="s">
        <v>1079</v>
      </c>
    </row>
    <row r="152" spans="1:4" ht="15">
      <c r="A152" s="117" t="s">
        <v>684</v>
      </c>
      <c r="B152" s="117">
        <v>0.3</v>
      </c>
      <c r="C152" s="1" t="s">
        <v>666</v>
      </c>
      <c r="D152" s="1" t="s">
        <v>1079</v>
      </c>
    </row>
    <row r="153" spans="1:4" ht="15">
      <c r="A153" s="117" t="s">
        <v>685</v>
      </c>
      <c r="B153" s="117">
        <v>0.4</v>
      </c>
      <c r="C153" s="1" t="s">
        <v>668</v>
      </c>
      <c r="D153" s="1" t="s">
        <v>1079</v>
      </c>
    </row>
    <row r="154" spans="1:4" ht="15">
      <c r="A154" s="117" t="s">
        <v>686</v>
      </c>
      <c r="B154" s="117">
        <v>0.4</v>
      </c>
      <c r="C154" s="1" t="s">
        <v>670</v>
      </c>
      <c r="D154" s="1" t="s">
        <v>1079</v>
      </c>
    </row>
    <row r="155" spans="1:4" ht="15">
      <c r="A155" s="117" t="s">
        <v>687</v>
      </c>
      <c r="B155" s="117">
        <v>0.4</v>
      </c>
      <c r="C155" s="1" t="s">
        <v>672</v>
      </c>
      <c r="D155" s="1" t="s">
        <v>1079</v>
      </c>
    </row>
    <row r="156" spans="1:4" ht="15">
      <c r="A156" s="117" t="s">
        <v>67</v>
      </c>
      <c r="B156" s="117">
        <v>0.5</v>
      </c>
      <c r="C156" s="1" t="s">
        <v>673</v>
      </c>
      <c r="D156" s="1" t="s">
        <v>1079</v>
      </c>
    </row>
    <row r="157" spans="1:4" ht="15">
      <c r="A157" s="117" t="s">
        <v>68</v>
      </c>
      <c r="B157" s="117">
        <v>0.6</v>
      </c>
      <c r="C157" s="1" t="s">
        <v>674</v>
      </c>
      <c r="D157" s="1" t="s">
        <v>1079</v>
      </c>
    </row>
    <row r="158" spans="1:4" ht="15">
      <c r="A158" s="117" t="s">
        <v>69</v>
      </c>
      <c r="B158" s="117">
        <v>1.1000000000000001</v>
      </c>
      <c r="C158" s="1" t="s">
        <v>675</v>
      </c>
      <c r="D158" s="1" t="s">
        <v>1079</v>
      </c>
    </row>
    <row r="159" spans="1:4" ht="15">
      <c r="A159" s="117" t="s">
        <v>688</v>
      </c>
      <c r="B159" s="117">
        <v>1.35</v>
      </c>
      <c r="C159" s="1" t="s">
        <v>677</v>
      </c>
      <c r="D159" s="1" t="s">
        <v>1079</v>
      </c>
    </row>
    <row r="160" spans="1:4" ht="15">
      <c r="A160" s="117" t="s">
        <v>689</v>
      </c>
      <c r="B160" s="117">
        <v>1.35</v>
      </c>
      <c r="C160" s="1" t="s">
        <v>679</v>
      </c>
      <c r="D160" s="1" t="s">
        <v>1079</v>
      </c>
    </row>
    <row r="161" spans="1:4" ht="15">
      <c r="A161" s="117" t="s">
        <v>690</v>
      </c>
      <c r="B161" s="117">
        <v>1.6</v>
      </c>
      <c r="C161" s="1" t="s">
        <v>681</v>
      </c>
      <c r="D161" s="1" t="s">
        <v>1079</v>
      </c>
    </row>
    <row r="162" spans="1:4" ht="15">
      <c r="A162" s="123" t="s">
        <v>691</v>
      </c>
      <c r="B162" s="124">
        <v>0.15</v>
      </c>
      <c r="C162" s="125" t="s">
        <v>409</v>
      </c>
      <c r="D162" s="1" t="s">
        <v>1079</v>
      </c>
    </row>
    <row r="163" spans="1:4" ht="15">
      <c r="A163" s="123" t="s">
        <v>44</v>
      </c>
      <c r="B163" s="124">
        <v>0.22500000000000001</v>
      </c>
      <c r="C163" s="125" t="s">
        <v>410</v>
      </c>
      <c r="D163" s="1" t="s">
        <v>1079</v>
      </c>
    </row>
    <row r="164" spans="1:4" ht="15">
      <c r="A164" s="123" t="s">
        <v>692</v>
      </c>
      <c r="B164" s="124">
        <v>0.25</v>
      </c>
      <c r="C164" s="125" t="s">
        <v>412</v>
      </c>
      <c r="D164" s="1" t="s">
        <v>1079</v>
      </c>
    </row>
    <row r="165" spans="1:4" ht="15">
      <c r="A165" s="123" t="s">
        <v>693</v>
      </c>
      <c r="B165" s="124">
        <v>0.25</v>
      </c>
      <c r="C165" s="125" t="s">
        <v>414</v>
      </c>
      <c r="D165" s="1" t="s">
        <v>1079</v>
      </c>
    </row>
    <row r="166" spans="1:4" ht="15">
      <c r="A166" s="123" t="s">
        <v>694</v>
      </c>
      <c r="B166" s="124">
        <v>0.32500000000000001</v>
      </c>
      <c r="C166" s="125" t="s">
        <v>416</v>
      </c>
      <c r="D166" s="1" t="s">
        <v>1079</v>
      </c>
    </row>
    <row r="167" spans="1:4" ht="15">
      <c r="A167" s="123" t="s">
        <v>695</v>
      </c>
      <c r="B167" s="124">
        <v>0.32500000000000001</v>
      </c>
      <c r="C167" s="125" t="s">
        <v>418</v>
      </c>
      <c r="D167" s="1" t="s">
        <v>1079</v>
      </c>
    </row>
    <row r="168" spans="1:4" ht="15">
      <c r="A168" s="123" t="s">
        <v>696</v>
      </c>
      <c r="B168" s="124">
        <v>0.32500000000000001</v>
      </c>
      <c r="C168" s="125" t="s">
        <v>420</v>
      </c>
      <c r="D168" s="1" t="s">
        <v>1079</v>
      </c>
    </row>
    <row r="169" spans="1:4" ht="15">
      <c r="A169" s="123" t="s">
        <v>697</v>
      </c>
      <c r="B169" s="124">
        <v>0.32500000000000001</v>
      </c>
      <c r="C169" s="125" t="s">
        <v>422</v>
      </c>
      <c r="D169" s="1" t="s">
        <v>1079</v>
      </c>
    </row>
    <row r="170" spans="1:4" ht="15">
      <c r="A170" s="123" t="s">
        <v>698</v>
      </c>
      <c r="B170" s="124">
        <v>0.4</v>
      </c>
      <c r="C170" s="125" t="s">
        <v>424</v>
      </c>
      <c r="D170" s="1" t="s">
        <v>1079</v>
      </c>
    </row>
    <row r="171" spans="1:4" ht="15">
      <c r="A171" s="123" t="s">
        <v>699</v>
      </c>
      <c r="B171" s="124">
        <v>0.4</v>
      </c>
      <c r="C171" s="125" t="s">
        <v>426</v>
      </c>
      <c r="D171" s="1" t="s">
        <v>1079</v>
      </c>
    </row>
    <row r="172" spans="1:4" ht="15">
      <c r="A172" s="123" t="s">
        <v>700</v>
      </c>
      <c r="B172" s="124">
        <v>0.4</v>
      </c>
      <c r="C172" s="125" t="s">
        <v>428</v>
      </c>
      <c r="D172" s="1" t="s">
        <v>1079</v>
      </c>
    </row>
    <row r="173" spans="1:4" ht="15">
      <c r="A173" s="123" t="s">
        <v>701</v>
      </c>
      <c r="B173" s="124">
        <v>0.4</v>
      </c>
      <c r="C173" s="125" t="s">
        <v>430</v>
      </c>
      <c r="D173" s="1" t="s">
        <v>1079</v>
      </c>
    </row>
    <row r="174" spans="1:4" ht="15">
      <c r="A174" s="123" t="s">
        <v>702</v>
      </c>
      <c r="B174" s="124">
        <v>0.4</v>
      </c>
      <c r="C174" s="125" t="s">
        <v>432</v>
      </c>
      <c r="D174" s="1" t="s">
        <v>1079</v>
      </c>
    </row>
    <row r="175" spans="1:4" ht="15">
      <c r="A175" s="123" t="s">
        <v>703</v>
      </c>
      <c r="B175" s="124">
        <v>0.45</v>
      </c>
      <c r="C175" s="125" t="s">
        <v>434</v>
      </c>
      <c r="D175" s="1" t="s">
        <v>1079</v>
      </c>
    </row>
    <row r="176" spans="1:4" ht="15">
      <c r="A176" s="123" t="s">
        <v>704</v>
      </c>
      <c r="B176" s="124">
        <v>0.45</v>
      </c>
      <c r="C176" s="125" t="s">
        <v>436</v>
      </c>
      <c r="D176" s="1" t="s">
        <v>1079</v>
      </c>
    </row>
    <row r="177" spans="1:4" ht="15">
      <c r="A177" s="123" t="s">
        <v>705</v>
      </c>
      <c r="B177" s="124">
        <v>0.45</v>
      </c>
      <c r="C177" s="125" t="s">
        <v>438</v>
      </c>
      <c r="D177" s="1" t="s">
        <v>1079</v>
      </c>
    </row>
    <row r="178" spans="1:4" ht="15">
      <c r="A178" s="123" t="s">
        <v>1119</v>
      </c>
      <c r="B178" s="124">
        <v>0.45</v>
      </c>
      <c r="C178" s="125" t="s">
        <v>1118</v>
      </c>
      <c r="D178" s="1" t="s">
        <v>1079</v>
      </c>
    </row>
    <row r="179" spans="1:4" ht="15">
      <c r="A179" s="123" t="s">
        <v>706</v>
      </c>
      <c r="B179" s="124">
        <v>0.45</v>
      </c>
      <c r="C179" s="125" t="s">
        <v>440</v>
      </c>
      <c r="D179" s="1" t="s">
        <v>1079</v>
      </c>
    </row>
    <row r="180" spans="1:4" ht="15">
      <c r="A180" s="123" t="s">
        <v>707</v>
      </c>
      <c r="B180" s="124">
        <v>0.55000000000000004</v>
      </c>
      <c r="C180" s="125" t="s">
        <v>442</v>
      </c>
      <c r="D180" s="1" t="s">
        <v>1079</v>
      </c>
    </row>
    <row r="181" spans="1:4" ht="15">
      <c r="A181" s="123" t="s">
        <v>708</v>
      </c>
      <c r="B181" s="124">
        <v>0.55000000000000004</v>
      </c>
      <c r="C181" s="125" t="s">
        <v>444</v>
      </c>
      <c r="D181" s="1" t="s">
        <v>1079</v>
      </c>
    </row>
    <row r="182" spans="1:4" ht="15">
      <c r="A182" s="123" t="s">
        <v>1121</v>
      </c>
      <c r="B182" s="124">
        <v>0.55000000000000004</v>
      </c>
      <c r="C182" s="125" t="s">
        <v>1120</v>
      </c>
      <c r="D182" s="1" t="s">
        <v>1079</v>
      </c>
    </row>
    <row r="183" spans="1:4" ht="15">
      <c r="A183" s="123" t="s">
        <v>45</v>
      </c>
      <c r="B183" s="124">
        <v>0.75</v>
      </c>
      <c r="C183" s="125" t="s">
        <v>445</v>
      </c>
      <c r="D183" s="1" t="s">
        <v>1079</v>
      </c>
    </row>
    <row r="184" spans="1:4" ht="15">
      <c r="A184" s="123" t="s">
        <v>46</v>
      </c>
      <c r="B184" s="124">
        <v>0.85</v>
      </c>
      <c r="C184" s="125" t="s">
        <v>446</v>
      </c>
      <c r="D184" s="1" t="s">
        <v>1079</v>
      </c>
    </row>
    <row r="185" spans="1:4" ht="15">
      <c r="A185" s="123" t="s">
        <v>709</v>
      </c>
      <c r="B185" s="124">
        <v>1</v>
      </c>
      <c r="C185" s="125" t="s">
        <v>448</v>
      </c>
      <c r="D185" s="1" t="s">
        <v>1079</v>
      </c>
    </row>
    <row r="186" spans="1:4" ht="15">
      <c r="A186" s="123" t="s">
        <v>710</v>
      </c>
      <c r="B186" s="124">
        <v>1</v>
      </c>
      <c r="C186" s="125" t="s">
        <v>450</v>
      </c>
      <c r="D186" s="1" t="s">
        <v>1079</v>
      </c>
    </row>
    <row r="187" spans="1:4" ht="15">
      <c r="A187" s="123" t="s">
        <v>711</v>
      </c>
      <c r="B187" s="124">
        <v>7.4999999999999997E-2</v>
      </c>
      <c r="C187" s="125" t="s">
        <v>452</v>
      </c>
      <c r="D187" s="1" t="s">
        <v>1079</v>
      </c>
    </row>
    <row r="188" spans="1:4" ht="15">
      <c r="A188" s="123" t="s">
        <v>712</v>
      </c>
      <c r="B188" s="124">
        <v>0.17499999999999999</v>
      </c>
      <c r="C188" s="125" t="s">
        <v>454</v>
      </c>
      <c r="D188" s="1" t="s">
        <v>1079</v>
      </c>
    </row>
    <row r="189" spans="1:4" ht="15">
      <c r="A189" s="123" t="s">
        <v>713</v>
      </c>
      <c r="B189" s="124">
        <v>0.375</v>
      </c>
      <c r="C189" s="125" t="s">
        <v>456</v>
      </c>
      <c r="D189" s="1" t="s">
        <v>1079</v>
      </c>
    </row>
    <row r="190" spans="1:4" ht="15">
      <c r="A190" s="123" t="s">
        <v>714</v>
      </c>
      <c r="B190" s="124">
        <v>0.57499999999999996</v>
      </c>
      <c r="C190" s="125" t="s">
        <v>458</v>
      </c>
      <c r="D190" s="1" t="s">
        <v>1079</v>
      </c>
    </row>
    <row r="191" spans="1:4" ht="15">
      <c r="A191" s="123" t="s">
        <v>715</v>
      </c>
      <c r="B191" s="124">
        <v>0.77500000000000002</v>
      </c>
      <c r="C191" s="125" t="s">
        <v>460</v>
      </c>
      <c r="D191" s="1" t="s">
        <v>1079</v>
      </c>
    </row>
    <row r="192" spans="1:4" ht="15">
      <c r="A192" s="123" t="s">
        <v>716</v>
      </c>
      <c r="B192" s="124">
        <v>0.97499999999999998</v>
      </c>
      <c r="C192" s="125" t="s">
        <v>462</v>
      </c>
      <c r="D192" s="1" t="s">
        <v>1079</v>
      </c>
    </row>
    <row r="193" spans="1:4" ht="15">
      <c r="A193" s="123" t="s">
        <v>717</v>
      </c>
      <c r="B193" s="124">
        <v>1.175</v>
      </c>
      <c r="C193" s="125" t="s">
        <v>464</v>
      </c>
      <c r="D193" s="1" t="s">
        <v>1079</v>
      </c>
    </row>
    <row r="194" spans="1:4" ht="15">
      <c r="A194" s="123" t="s">
        <v>718</v>
      </c>
      <c r="B194" s="124">
        <v>1.375</v>
      </c>
      <c r="C194" s="125" t="s">
        <v>466</v>
      </c>
      <c r="D194" s="1" t="s">
        <v>1079</v>
      </c>
    </row>
    <row r="195" spans="1:4" ht="15">
      <c r="A195" s="123" t="s">
        <v>719</v>
      </c>
      <c r="B195" s="124">
        <v>1.575</v>
      </c>
      <c r="C195" s="125" t="s">
        <v>468</v>
      </c>
      <c r="D195" s="1" t="s">
        <v>1079</v>
      </c>
    </row>
    <row r="196" spans="1:4" ht="15">
      <c r="A196" s="123" t="s">
        <v>720</v>
      </c>
      <c r="B196" s="124">
        <v>1.7749999999999999</v>
      </c>
      <c r="C196" s="125" t="s">
        <v>470</v>
      </c>
      <c r="D196" s="1" t="s">
        <v>1079</v>
      </c>
    </row>
    <row r="197" spans="1:4" ht="15">
      <c r="A197" s="123" t="s">
        <v>721</v>
      </c>
      <c r="B197" s="124">
        <v>1.9750000000000001</v>
      </c>
      <c r="C197" s="125" t="s">
        <v>472</v>
      </c>
      <c r="D197" s="1" t="s">
        <v>1079</v>
      </c>
    </row>
    <row r="198" spans="1:4" ht="15">
      <c r="A198" s="123" t="s">
        <v>722</v>
      </c>
      <c r="B198" s="124">
        <v>0.17499999999999999</v>
      </c>
      <c r="C198" s="125" t="s">
        <v>474</v>
      </c>
      <c r="D198" s="1" t="s">
        <v>1079</v>
      </c>
    </row>
    <row r="199" spans="1:4" ht="15">
      <c r="A199" s="123" t="s">
        <v>723</v>
      </c>
      <c r="B199" s="124">
        <v>0.4</v>
      </c>
      <c r="C199" s="125" t="s">
        <v>476</v>
      </c>
      <c r="D199" s="1" t="s">
        <v>1079</v>
      </c>
    </row>
    <row r="200" spans="1:4" ht="15">
      <c r="A200" s="123" t="s">
        <v>724</v>
      </c>
      <c r="B200" s="124">
        <v>0.8</v>
      </c>
      <c r="C200" s="125" t="s">
        <v>478</v>
      </c>
      <c r="D200" s="1" t="s">
        <v>1079</v>
      </c>
    </row>
    <row r="201" spans="1:4" ht="15">
      <c r="A201" s="123" t="s">
        <v>725</v>
      </c>
      <c r="B201" s="124">
        <v>1.2</v>
      </c>
      <c r="C201" s="125" t="s">
        <v>480</v>
      </c>
      <c r="D201" s="1" t="s">
        <v>1079</v>
      </c>
    </row>
    <row r="202" spans="1:4" ht="15">
      <c r="A202" s="123" t="s">
        <v>726</v>
      </c>
      <c r="B202" s="124">
        <v>1.6</v>
      </c>
      <c r="C202" s="125" t="s">
        <v>482</v>
      </c>
      <c r="D202" s="1" t="s">
        <v>1079</v>
      </c>
    </row>
    <row r="203" spans="1:4" ht="15">
      <c r="A203" s="123" t="s">
        <v>727</v>
      </c>
      <c r="B203" s="124">
        <v>2</v>
      </c>
      <c r="C203" s="125" t="s">
        <v>484</v>
      </c>
      <c r="D203" s="1" t="s">
        <v>1079</v>
      </c>
    </row>
    <row r="204" spans="1:4" ht="15">
      <c r="A204" s="123" t="s">
        <v>728</v>
      </c>
      <c r="B204" s="124">
        <v>2.4</v>
      </c>
      <c r="C204" s="125" t="s">
        <v>486</v>
      </c>
      <c r="D204" s="1" t="s">
        <v>1079</v>
      </c>
    </row>
    <row r="205" spans="1:4" ht="15">
      <c r="A205" s="123" t="s">
        <v>729</v>
      </c>
      <c r="B205" s="124">
        <v>0.2</v>
      </c>
      <c r="C205" s="125" t="s">
        <v>488</v>
      </c>
      <c r="D205" s="1" t="s">
        <v>1079</v>
      </c>
    </row>
    <row r="206" spans="1:4" ht="15">
      <c r="A206" s="123" t="s">
        <v>730</v>
      </c>
      <c r="B206" s="124">
        <v>0.42499999999999999</v>
      </c>
      <c r="C206" s="125" t="s">
        <v>490</v>
      </c>
      <c r="D206" s="1" t="s">
        <v>1079</v>
      </c>
    </row>
    <row r="207" spans="1:4" ht="15">
      <c r="A207" s="123" t="s">
        <v>731</v>
      </c>
      <c r="B207" s="124">
        <v>0.82499999999999996</v>
      </c>
      <c r="C207" s="125" t="s">
        <v>492</v>
      </c>
      <c r="D207" s="1" t="s">
        <v>1079</v>
      </c>
    </row>
    <row r="208" spans="1:4" ht="15">
      <c r="A208" s="123" t="s">
        <v>732</v>
      </c>
      <c r="B208" s="124">
        <v>1.2250000000000001</v>
      </c>
      <c r="C208" s="125" t="s">
        <v>494</v>
      </c>
      <c r="D208" s="1" t="s">
        <v>1079</v>
      </c>
    </row>
    <row r="209" spans="1:4" ht="15">
      <c r="A209" s="123" t="s">
        <v>733</v>
      </c>
      <c r="B209" s="124">
        <v>1.625</v>
      </c>
      <c r="C209" s="125" t="s">
        <v>496</v>
      </c>
      <c r="D209" s="1" t="s">
        <v>1079</v>
      </c>
    </row>
    <row r="210" spans="1:4" ht="15">
      <c r="A210" s="123" t="s">
        <v>734</v>
      </c>
      <c r="B210" s="124">
        <v>2.0249999999999999</v>
      </c>
      <c r="C210" s="125" t="s">
        <v>498</v>
      </c>
      <c r="D210" s="1" t="s">
        <v>1079</v>
      </c>
    </row>
    <row r="211" spans="1:4" ht="15">
      <c r="A211" s="123" t="s">
        <v>735</v>
      </c>
      <c r="B211" s="124">
        <v>2.4249999999999998</v>
      </c>
      <c r="C211" s="125" t="s">
        <v>500</v>
      </c>
      <c r="D211" s="1" t="s">
        <v>1079</v>
      </c>
    </row>
    <row r="212" spans="1:4" ht="15">
      <c r="A212" s="123" t="s">
        <v>736</v>
      </c>
      <c r="B212" s="124">
        <v>0.05</v>
      </c>
      <c r="C212" s="125" t="s">
        <v>502</v>
      </c>
      <c r="D212" s="1" t="s">
        <v>1079</v>
      </c>
    </row>
    <row r="213" spans="1:4" ht="15">
      <c r="A213" s="123" t="s">
        <v>50</v>
      </c>
      <c r="B213" s="124">
        <v>0.1</v>
      </c>
      <c r="C213" s="125" t="s">
        <v>503</v>
      </c>
      <c r="D213" s="1" t="s">
        <v>1079</v>
      </c>
    </row>
    <row r="214" spans="1:4" ht="15">
      <c r="A214" s="123" t="s">
        <v>51</v>
      </c>
      <c r="B214" s="124">
        <v>0.2</v>
      </c>
      <c r="C214" s="125" t="s">
        <v>504</v>
      </c>
      <c r="D214" s="1" t="s">
        <v>1079</v>
      </c>
    </row>
    <row r="215" spans="1:4" ht="15">
      <c r="A215" s="123" t="s">
        <v>52</v>
      </c>
      <c r="B215" s="124">
        <v>0.3</v>
      </c>
      <c r="C215" s="125" t="s">
        <v>505</v>
      </c>
      <c r="D215" s="1" t="s">
        <v>1079</v>
      </c>
    </row>
    <row r="216" spans="1:4" ht="15">
      <c r="A216" s="123" t="s">
        <v>53</v>
      </c>
      <c r="B216" s="124">
        <v>0.4</v>
      </c>
      <c r="C216" s="125" t="s">
        <v>506</v>
      </c>
      <c r="D216" s="1" t="s">
        <v>1079</v>
      </c>
    </row>
    <row r="217" spans="1:4" ht="15">
      <c r="A217" s="123" t="s">
        <v>737</v>
      </c>
      <c r="B217" s="124">
        <v>7.4999999999999997E-2</v>
      </c>
      <c r="C217" s="125" t="s">
        <v>508</v>
      </c>
      <c r="D217" s="1" t="s">
        <v>1079</v>
      </c>
    </row>
    <row r="218" spans="1:4" ht="15">
      <c r="A218" s="123" t="s">
        <v>738</v>
      </c>
      <c r="B218" s="124">
        <v>0.17499999999999999</v>
      </c>
      <c r="C218" s="125" t="s">
        <v>510</v>
      </c>
      <c r="D218" s="1" t="s">
        <v>1079</v>
      </c>
    </row>
    <row r="219" spans="1:4" ht="15">
      <c r="A219" s="123" t="s">
        <v>739</v>
      </c>
      <c r="B219" s="124">
        <v>0.375</v>
      </c>
      <c r="C219" s="125" t="s">
        <v>512</v>
      </c>
      <c r="D219" s="1" t="s">
        <v>1079</v>
      </c>
    </row>
    <row r="220" spans="1:4" ht="15">
      <c r="A220" s="123" t="s">
        <v>740</v>
      </c>
      <c r="B220" s="124">
        <v>0.57499999999999996</v>
      </c>
      <c r="C220" s="125" t="s">
        <v>514</v>
      </c>
      <c r="D220" s="1" t="s">
        <v>1079</v>
      </c>
    </row>
    <row r="221" spans="1:4" ht="15">
      <c r="A221" s="123" t="s">
        <v>741</v>
      </c>
      <c r="B221" s="124">
        <v>0.77500000000000002</v>
      </c>
      <c r="C221" s="125" t="s">
        <v>516</v>
      </c>
      <c r="D221" s="1" t="s">
        <v>1079</v>
      </c>
    </row>
    <row r="222" spans="1:4" ht="15">
      <c r="A222" s="123" t="s">
        <v>742</v>
      </c>
      <c r="B222" s="124">
        <v>0.97499999999999998</v>
      </c>
      <c r="C222" s="125" t="s">
        <v>518</v>
      </c>
      <c r="D222" s="1" t="s">
        <v>1079</v>
      </c>
    </row>
    <row r="223" spans="1:4" ht="15">
      <c r="A223" s="123" t="s">
        <v>743</v>
      </c>
      <c r="B223" s="124">
        <v>1.175</v>
      </c>
      <c r="C223" s="125" t="s">
        <v>520</v>
      </c>
      <c r="D223" s="1" t="s">
        <v>1079</v>
      </c>
    </row>
    <row r="224" spans="1:4" ht="15">
      <c r="A224" s="123" t="s">
        <v>744</v>
      </c>
      <c r="B224" s="124">
        <v>0.125</v>
      </c>
      <c r="C224" s="125" t="s">
        <v>522</v>
      </c>
      <c r="D224" s="1" t="s">
        <v>1079</v>
      </c>
    </row>
    <row r="225" spans="1:4" ht="15">
      <c r="A225" s="123" t="s">
        <v>745</v>
      </c>
      <c r="B225" s="124">
        <v>0.125</v>
      </c>
      <c r="C225" s="125" t="s">
        <v>524</v>
      </c>
      <c r="D225" s="1" t="s">
        <v>1079</v>
      </c>
    </row>
    <row r="226" spans="1:4" ht="15">
      <c r="A226" s="123" t="s">
        <v>746</v>
      </c>
      <c r="B226" s="124">
        <v>0.27500000000000002</v>
      </c>
      <c r="C226" s="125" t="s">
        <v>526</v>
      </c>
      <c r="D226" s="1" t="s">
        <v>1079</v>
      </c>
    </row>
    <row r="227" spans="1:4" ht="15">
      <c r="A227" s="123" t="s">
        <v>747</v>
      </c>
      <c r="B227" s="124">
        <v>0.27500000000000002</v>
      </c>
      <c r="C227" s="125" t="s">
        <v>528</v>
      </c>
      <c r="D227" s="1" t="s">
        <v>1079</v>
      </c>
    </row>
    <row r="228" spans="1:4" ht="15">
      <c r="A228" s="123" t="s">
        <v>748</v>
      </c>
      <c r="B228" s="124">
        <v>0.1</v>
      </c>
      <c r="C228" s="125" t="s">
        <v>530</v>
      </c>
      <c r="D228" s="1" t="s">
        <v>1079</v>
      </c>
    </row>
    <row r="229" spans="1:4" ht="15">
      <c r="A229" s="123" t="s">
        <v>749</v>
      </c>
      <c r="B229" s="124">
        <v>0.22500000000000001</v>
      </c>
      <c r="C229" s="125" t="s">
        <v>532</v>
      </c>
      <c r="D229" s="1" t="s">
        <v>1079</v>
      </c>
    </row>
    <row r="230" spans="1:4" ht="15">
      <c r="A230" s="123" t="s">
        <v>750</v>
      </c>
      <c r="B230" s="124">
        <v>0.47499999999999998</v>
      </c>
      <c r="C230" s="125" t="s">
        <v>534</v>
      </c>
      <c r="D230" s="1" t="s">
        <v>1079</v>
      </c>
    </row>
    <row r="231" spans="1:4" ht="15">
      <c r="A231" s="123" t="s">
        <v>751</v>
      </c>
      <c r="B231" s="124">
        <v>0.72499999999999998</v>
      </c>
      <c r="C231" s="125" t="s">
        <v>536</v>
      </c>
      <c r="D231" s="1" t="s">
        <v>1079</v>
      </c>
    </row>
    <row r="232" spans="1:4" ht="15">
      <c r="A232" s="123" t="s">
        <v>752</v>
      </c>
      <c r="B232" s="124">
        <v>0.97499999999999998</v>
      </c>
      <c r="C232" s="125" t="s">
        <v>538</v>
      </c>
      <c r="D232" s="1" t="s">
        <v>1079</v>
      </c>
    </row>
    <row r="233" spans="1:4" ht="15">
      <c r="A233" s="123" t="s">
        <v>753</v>
      </c>
      <c r="B233" s="124">
        <v>1.2250000000000001</v>
      </c>
      <c r="C233" s="125" t="s">
        <v>540</v>
      </c>
      <c r="D233" s="1" t="s">
        <v>1079</v>
      </c>
    </row>
    <row r="234" spans="1:4" ht="15">
      <c r="A234" s="123" t="s">
        <v>754</v>
      </c>
      <c r="B234" s="124">
        <v>1.4750000000000001</v>
      </c>
      <c r="C234" s="125" t="s">
        <v>542</v>
      </c>
      <c r="D234" s="1" t="s">
        <v>1079</v>
      </c>
    </row>
    <row r="235" spans="1:4" ht="15">
      <c r="A235" s="123" t="s">
        <v>755</v>
      </c>
      <c r="B235" s="124">
        <v>1.7250000000000001</v>
      </c>
      <c r="C235" s="125" t="s">
        <v>544</v>
      </c>
      <c r="D235" s="1" t="s">
        <v>1079</v>
      </c>
    </row>
    <row r="236" spans="1:4" ht="15">
      <c r="A236" s="123" t="s">
        <v>756</v>
      </c>
      <c r="B236" s="124">
        <v>1.9750000000000001</v>
      </c>
      <c r="C236" s="125" t="s">
        <v>546</v>
      </c>
      <c r="D236" s="1" t="s">
        <v>1079</v>
      </c>
    </row>
    <row r="237" spans="1:4" ht="15">
      <c r="A237" s="123" t="s">
        <v>757</v>
      </c>
      <c r="B237" s="124">
        <v>2.2250000000000001</v>
      </c>
      <c r="C237" s="125" t="s">
        <v>548</v>
      </c>
      <c r="D237" s="1" t="s">
        <v>1079</v>
      </c>
    </row>
    <row r="238" spans="1:4" ht="15">
      <c r="A238" s="123" t="s">
        <v>758</v>
      </c>
      <c r="B238" s="124">
        <v>2.4750000000000001</v>
      </c>
      <c r="C238" s="125" t="s">
        <v>550</v>
      </c>
      <c r="D238" s="1" t="s">
        <v>1079</v>
      </c>
    </row>
    <row r="239" spans="1:4" ht="15">
      <c r="A239" s="123" t="s">
        <v>759</v>
      </c>
      <c r="B239" s="124">
        <v>0.27500000000000002</v>
      </c>
      <c r="C239" s="125" t="s">
        <v>552</v>
      </c>
      <c r="D239" s="1" t="s">
        <v>1079</v>
      </c>
    </row>
    <row r="240" spans="1:4" ht="15">
      <c r="A240" s="123" t="s">
        <v>760</v>
      </c>
      <c r="B240" s="124">
        <v>0.57499999999999996</v>
      </c>
      <c r="C240" s="125" t="s">
        <v>554</v>
      </c>
      <c r="D240" s="1" t="s">
        <v>1079</v>
      </c>
    </row>
    <row r="241" spans="1:4" ht="15">
      <c r="A241" s="123" t="s">
        <v>761</v>
      </c>
      <c r="B241" s="124">
        <v>0.875</v>
      </c>
      <c r="C241" s="125" t="s">
        <v>556</v>
      </c>
      <c r="D241" s="1" t="s">
        <v>1079</v>
      </c>
    </row>
    <row r="242" spans="1:4" ht="15">
      <c r="A242" s="123" t="s">
        <v>762</v>
      </c>
      <c r="B242" s="124">
        <v>1.175</v>
      </c>
      <c r="C242" s="125" t="s">
        <v>558</v>
      </c>
      <c r="D242" s="1" t="s">
        <v>1079</v>
      </c>
    </row>
    <row r="243" spans="1:4" ht="15">
      <c r="A243" s="123" t="s">
        <v>763</v>
      </c>
      <c r="B243" s="124">
        <v>1.4750000000000001</v>
      </c>
      <c r="C243" s="125" t="s">
        <v>560</v>
      </c>
      <c r="D243" s="1" t="s">
        <v>1079</v>
      </c>
    </row>
    <row r="244" spans="1:4" ht="15">
      <c r="A244" s="123" t="s">
        <v>764</v>
      </c>
      <c r="B244" s="124">
        <v>1.7749999999999999</v>
      </c>
      <c r="C244" s="125" t="s">
        <v>562</v>
      </c>
      <c r="D244" s="1" t="s">
        <v>1079</v>
      </c>
    </row>
    <row r="245" spans="1:4" ht="15">
      <c r="A245" s="123" t="s">
        <v>765</v>
      </c>
      <c r="B245" s="124">
        <v>2.0750000000000002</v>
      </c>
      <c r="C245" s="125" t="s">
        <v>564</v>
      </c>
      <c r="D245" s="1" t="s">
        <v>1079</v>
      </c>
    </row>
    <row r="246" spans="1:4" ht="15">
      <c r="A246" s="123" t="s">
        <v>766</v>
      </c>
      <c r="B246" s="124">
        <v>2.375</v>
      </c>
      <c r="C246" s="125" t="s">
        <v>566</v>
      </c>
      <c r="D246" s="1" t="s">
        <v>1079</v>
      </c>
    </row>
    <row r="247" spans="1:4" ht="15">
      <c r="A247" s="123" t="s">
        <v>767</v>
      </c>
      <c r="B247" s="124">
        <v>2.6749999999999998</v>
      </c>
      <c r="C247" s="125" t="s">
        <v>568</v>
      </c>
      <c r="D247" s="1" t="s">
        <v>1079</v>
      </c>
    </row>
    <row r="248" spans="1:4" ht="15">
      <c r="A248" s="123" t="s">
        <v>768</v>
      </c>
      <c r="B248" s="124">
        <v>2.9750000000000001</v>
      </c>
      <c r="C248" s="125" t="s">
        <v>570</v>
      </c>
      <c r="D248" s="1" t="s">
        <v>1079</v>
      </c>
    </row>
    <row r="249" spans="1:4" ht="15">
      <c r="A249" s="123" t="s">
        <v>769</v>
      </c>
      <c r="B249" s="124">
        <v>0.25</v>
      </c>
      <c r="C249" s="125" t="s">
        <v>572</v>
      </c>
      <c r="D249" s="1" t="s">
        <v>1079</v>
      </c>
    </row>
    <row r="250" spans="1:4" ht="15">
      <c r="A250" s="123" t="s">
        <v>770</v>
      </c>
      <c r="B250" s="124">
        <v>0.52500000000000002</v>
      </c>
      <c r="C250" s="125" t="s">
        <v>574</v>
      </c>
      <c r="D250" s="1" t="s">
        <v>1079</v>
      </c>
    </row>
    <row r="251" spans="1:4" ht="15">
      <c r="A251" s="123" t="s">
        <v>771</v>
      </c>
      <c r="B251" s="124">
        <v>1.075</v>
      </c>
      <c r="C251" s="125" t="s">
        <v>576</v>
      </c>
      <c r="D251" s="1" t="s">
        <v>1079</v>
      </c>
    </row>
    <row r="252" spans="1:4" ht="15">
      <c r="A252" s="123" t="s">
        <v>772</v>
      </c>
      <c r="B252" s="124">
        <v>1.675</v>
      </c>
      <c r="C252" s="125" t="s">
        <v>578</v>
      </c>
      <c r="D252" s="1" t="s">
        <v>1079</v>
      </c>
    </row>
    <row r="253" spans="1:4" ht="15">
      <c r="A253" s="123" t="s">
        <v>773</v>
      </c>
      <c r="B253" s="124">
        <v>2.5000000000000001E-2</v>
      </c>
      <c r="C253" s="125" t="s">
        <v>580</v>
      </c>
      <c r="D253" s="1" t="s">
        <v>1079</v>
      </c>
    </row>
    <row r="254" spans="1:4" ht="15">
      <c r="A254" s="123" t="s">
        <v>774</v>
      </c>
      <c r="B254" s="124">
        <v>0.05</v>
      </c>
      <c r="C254" s="125" t="s">
        <v>582</v>
      </c>
      <c r="D254" s="1" t="s">
        <v>1079</v>
      </c>
    </row>
    <row r="255" spans="1:4" ht="15">
      <c r="A255" s="123" t="s">
        <v>775</v>
      </c>
      <c r="B255" s="124">
        <v>0.05</v>
      </c>
      <c r="C255" s="125" t="s">
        <v>584</v>
      </c>
      <c r="D255" s="1" t="s">
        <v>1079</v>
      </c>
    </row>
    <row r="256" spans="1:4" ht="15">
      <c r="A256" s="123" t="s">
        <v>776</v>
      </c>
      <c r="B256" s="124">
        <v>0.05</v>
      </c>
      <c r="C256" s="125" t="s">
        <v>586</v>
      </c>
      <c r="D256" s="1" t="s">
        <v>1079</v>
      </c>
    </row>
    <row r="257" spans="1:4" ht="15">
      <c r="A257" s="123" t="s">
        <v>777</v>
      </c>
      <c r="B257" s="124">
        <v>0.05</v>
      </c>
      <c r="C257" s="125" t="s">
        <v>588</v>
      </c>
      <c r="D257" s="1" t="s">
        <v>1079</v>
      </c>
    </row>
    <row r="258" spans="1:4" ht="15">
      <c r="A258" s="123" t="s">
        <v>778</v>
      </c>
      <c r="B258" s="124">
        <v>7.4999999999999997E-2</v>
      </c>
      <c r="C258" s="125" t="s">
        <v>590</v>
      </c>
      <c r="D258" s="1" t="s">
        <v>1079</v>
      </c>
    </row>
    <row r="259" spans="1:4" ht="15">
      <c r="A259" s="123" t="s">
        <v>779</v>
      </c>
      <c r="B259" s="124">
        <v>7.4999999999999997E-2</v>
      </c>
      <c r="C259" s="125" t="s">
        <v>592</v>
      </c>
      <c r="D259" s="1" t="s">
        <v>1079</v>
      </c>
    </row>
    <row r="260" spans="1:4" ht="15">
      <c r="A260" s="123" t="s">
        <v>780</v>
      </c>
      <c r="B260" s="124">
        <v>0.1</v>
      </c>
      <c r="C260" s="125" t="s">
        <v>594</v>
      </c>
      <c r="D260" s="1" t="s">
        <v>1079</v>
      </c>
    </row>
    <row r="261" spans="1:4" ht="15">
      <c r="A261" s="123" t="s">
        <v>781</v>
      </c>
      <c r="B261" s="124">
        <v>0.1</v>
      </c>
      <c r="C261" s="125" t="s">
        <v>596</v>
      </c>
      <c r="D261" s="1" t="s">
        <v>1079</v>
      </c>
    </row>
    <row r="262" spans="1:4" ht="15">
      <c r="A262" s="123" t="s">
        <v>782</v>
      </c>
      <c r="B262" s="124">
        <v>0.22500000000000001</v>
      </c>
      <c r="C262" s="125" t="s">
        <v>598</v>
      </c>
      <c r="D262" s="1" t="s">
        <v>1079</v>
      </c>
    </row>
    <row r="263" spans="1:4" ht="15">
      <c r="A263" s="123" t="s">
        <v>783</v>
      </c>
      <c r="B263" s="124">
        <v>0.22500000000000001</v>
      </c>
      <c r="C263" s="125" t="s">
        <v>600</v>
      </c>
      <c r="D263" s="1" t="s">
        <v>1079</v>
      </c>
    </row>
    <row r="264" spans="1:4" ht="15">
      <c r="A264" s="123" t="s">
        <v>784</v>
      </c>
      <c r="B264" s="124">
        <v>0.32500000000000001</v>
      </c>
      <c r="C264" s="125" t="s">
        <v>602</v>
      </c>
      <c r="D264" s="1" t="s">
        <v>1079</v>
      </c>
    </row>
    <row r="265" spans="1:4" ht="15">
      <c r="A265" s="123" t="s">
        <v>785</v>
      </c>
      <c r="B265" s="124">
        <v>0.57499999999999996</v>
      </c>
      <c r="C265" s="125" t="s">
        <v>604</v>
      </c>
      <c r="D265" s="1" t="s">
        <v>1079</v>
      </c>
    </row>
    <row r="266" spans="1:4" ht="15">
      <c r="A266" s="123" t="s">
        <v>786</v>
      </c>
      <c r="B266" s="124">
        <v>0.72499999999999998</v>
      </c>
      <c r="C266" s="125" t="s">
        <v>606</v>
      </c>
      <c r="D266" s="1" t="s">
        <v>1079</v>
      </c>
    </row>
    <row r="267" spans="1:4" ht="15">
      <c r="A267" s="123" t="s">
        <v>787</v>
      </c>
      <c r="B267" s="124">
        <v>0.82499999999999996</v>
      </c>
      <c r="C267" s="125" t="s">
        <v>608</v>
      </c>
      <c r="D267" s="1" t="s">
        <v>1079</v>
      </c>
    </row>
    <row r="268" spans="1:4" ht="15">
      <c r="A268" s="123" t="s">
        <v>788</v>
      </c>
      <c r="B268" s="124">
        <v>2.5000000000000001E-2</v>
      </c>
      <c r="C268" s="125" t="s">
        <v>610</v>
      </c>
      <c r="D268" s="1" t="s">
        <v>1079</v>
      </c>
    </row>
    <row r="269" spans="1:4" ht="15">
      <c r="A269" s="123" t="s">
        <v>789</v>
      </c>
      <c r="B269" s="124">
        <v>0.05</v>
      </c>
      <c r="C269" s="125" t="s">
        <v>612</v>
      </c>
      <c r="D269" s="1" t="s">
        <v>1079</v>
      </c>
    </row>
    <row r="270" spans="1:4" ht="15">
      <c r="A270" s="123" t="s">
        <v>790</v>
      </c>
      <c r="B270" s="124">
        <v>0.05</v>
      </c>
      <c r="C270" s="125" t="s">
        <v>614</v>
      </c>
      <c r="D270" s="1" t="s">
        <v>1079</v>
      </c>
    </row>
    <row r="271" spans="1:4" ht="15">
      <c r="A271" s="123" t="s">
        <v>791</v>
      </c>
      <c r="B271" s="124">
        <v>0.05</v>
      </c>
      <c r="C271" s="125" t="s">
        <v>616</v>
      </c>
      <c r="D271" s="1" t="s">
        <v>1079</v>
      </c>
    </row>
    <row r="272" spans="1:4" ht="15">
      <c r="A272" s="123" t="s">
        <v>792</v>
      </c>
      <c r="B272" s="124">
        <v>0.1</v>
      </c>
      <c r="C272" s="125" t="s">
        <v>618</v>
      </c>
      <c r="D272" s="1" t="s">
        <v>1079</v>
      </c>
    </row>
    <row r="273" spans="1:4" ht="15">
      <c r="A273" s="123" t="s">
        <v>793</v>
      </c>
      <c r="B273" s="124">
        <v>0.1</v>
      </c>
      <c r="C273" s="125" t="s">
        <v>620</v>
      </c>
      <c r="D273" s="1" t="s">
        <v>1079</v>
      </c>
    </row>
    <row r="274" spans="1:4" ht="15">
      <c r="A274" s="123" t="s">
        <v>794</v>
      </c>
      <c r="B274" s="124">
        <v>0.1</v>
      </c>
      <c r="C274" s="125" t="s">
        <v>622</v>
      </c>
      <c r="D274" s="1" t="s">
        <v>1079</v>
      </c>
    </row>
    <row r="275" spans="1:4" ht="15">
      <c r="A275" s="123" t="s">
        <v>795</v>
      </c>
      <c r="B275" s="124">
        <v>0.15</v>
      </c>
      <c r="C275" s="125" t="s">
        <v>624</v>
      </c>
      <c r="D275" s="1" t="s">
        <v>1079</v>
      </c>
    </row>
    <row r="276" spans="1:4" ht="15">
      <c r="A276" s="123" t="s">
        <v>796</v>
      </c>
      <c r="B276" s="124">
        <v>0.15</v>
      </c>
      <c r="C276" s="125" t="s">
        <v>626</v>
      </c>
      <c r="D276" s="1" t="s">
        <v>1079</v>
      </c>
    </row>
    <row r="277" spans="1:4" ht="15">
      <c r="A277" s="123" t="s">
        <v>797</v>
      </c>
      <c r="B277" s="124">
        <v>0.15</v>
      </c>
      <c r="C277" s="125" t="s">
        <v>628</v>
      </c>
      <c r="D277" s="1" t="s">
        <v>1079</v>
      </c>
    </row>
    <row r="278" spans="1:4" ht="15">
      <c r="A278" s="123" t="s">
        <v>1126</v>
      </c>
      <c r="B278" s="124">
        <v>0.2</v>
      </c>
      <c r="C278" s="125" t="s">
        <v>1124</v>
      </c>
      <c r="D278" s="1" t="s">
        <v>1079</v>
      </c>
    </row>
    <row r="279" spans="1:4" ht="15">
      <c r="A279" s="123" t="s">
        <v>798</v>
      </c>
      <c r="B279" s="124">
        <v>0.2</v>
      </c>
      <c r="C279" s="125" t="s">
        <v>630</v>
      </c>
      <c r="D279" s="1" t="s">
        <v>1079</v>
      </c>
    </row>
    <row r="280" spans="1:4" ht="15">
      <c r="A280" s="123" t="s">
        <v>799</v>
      </c>
      <c r="B280" s="124">
        <v>0.2</v>
      </c>
      <c r="C280" s="125" t="s">
        <v>632</v>
      </c>
      <c r="D280" s="1" t="s">
        <v>1079</v>
      </c>
    </row>
    <row r="281" spans="1:4" ht="15">
      <c r="A281" s="123" t="s">
        <v>800</v>
      </c>
      <c r="B281" s="124">
        <v>0.2</v>
      </c>
      <c r="C281" s="125" t="s">
        <v>634</v>
      </c>
      <c r="D281" s="1" t="s">
        <v>1079</v>
      </c>
    </row>
    <row r="282" spans="1:4" ht="15">
      <c r="A282" s="123" t="s">
        <v>801</v>
      </c>
      <c r="B282" s="124">
        <v>0.2</v>
      </c>
      <c r="C282" s="125" t="s">
        <v>636</v>
      </c>
      <c r="D282" s="1" t="s">
        <v>1079</v>
      </c>
    </row>
    <row r="283" spans="1:4" ht="15">
      <c r="A283" s="123" t="s">
        <v>802</v>
      </c>
      <c r="B283" s="124">
        <v>0.2</v>
      </c>
      <c r="C283" s="125" t="s">
        <v>638</v>
      </c>
      <c r="D283" s="1" t="s">
        <v>1079</v>
      </c>
    </row>
    <row r="284" spans="1:4" ht="15">
      <c r="A284" s="123" t="s">
        <v>1129</v>
      </c>
      <c r="B284" s="124">
        <v>0.25</v>
      </c>
      <c r="C284" s="125" t="s">
        <v>1127</v>
      </c>
      <c r="D284" s="1" t="s">
        <v>1079</v>
      </c>
    </row>
    <row r="285" spans="1:4" ht="15">
      <c r="A285" s="123" t="s">
        <v>803</v>
      </c>
      <c r="B285" s="124">
        <v>0.25</v>
      </c>
      <c r="C285" s="125" t="s">
        <v>640</v>
      </c>
      <c r="D285" s="1" t="s">
        <v>1079</v>
      </c>
    </row>
    <row r="286" spans="1:4" ht="15">
      <c r="A286" s="123" t="s">
        <v>804</v>
      </c>
      <c r="B286" s="124">
        <v>0.25</v>
      </c>
      <c r="C286" s="125" t="s">
        <v>642</v>
      </c>
      <c r="D286" s="1" t="s">
        <v>1079</v>
      </c>
    </row>
    <row r="287" spans="1:4" ht="15">
      <c r="A287" s="123" t="s">
        <v>805</v>
      </c>
      <c r="B287" s="124">
        <v>0.32500000000000001</v>
      </c>
      <c r="C287" s="125" t="s">
        <v>644</v>
      </c>
      <c r="D287" s="1" t="s">
        <v>1079</v>
      </c>
    </row>
    <row r="288" spans="1:4" ht="15">
      <c r="A288" s="123" t="s">
        <v>806</v>
      </c>
      <c r="B288" s="124">
        <v>0.32500000000000001</v>
      </c>
      <c r="C288" s="125" t="s">
        <v>646</v>
      </c>
      <c r="D288" s="1" t="s">
        <v>1079</v>
      </c>
    </row>
    <row r="289" spans="1:4" ht="15">
      <c r="A289" s="123" t="s">
        <v>807</v>
      </c>
      <c r="B289" s="124">
        <v>0.32500000000000001</v>
      </c>
      <c r="C289" s="125" t="s">
        <v>648</v>
      </c>
      <c r="D289" s="1" t="s">
        <v>1079</v>
      </c>
    </row>
    <row r="290" spans="1:4" ht="15">
      <c r="A290" s="123" t="s">
        <v>808</v>
      </c>
      <c r="B290" s="124">
        <v>0.32500000000000001</v>
      </c>
      <c r="C290" s="125" t="s">
        <v>650</v>
      </c>
      <c r="D290" s="1" t="s">
        <v>1079</v>
      </c>
    </row>
    <row r="291" spans="1:4" ht="15">
      <c r="A291" s="123" t="s">
        <v>809</v>
      </c>
      <c r="B291" s="124">
        <v>0.375</v>
      </c>
      <c r="C291" s="125" t="s">
        <v>652</v>
      </c>
      <c r="D291" s="1" t="s">
        <v>1079</v>
      </c>
    </row>
    <row r="292" spans="1:4" ht="15">
      <c r="A292" s="123" t="s">
        <v>810</v>
      </c>
      <c r="B292" s="124">
        <v>0.45</v>
      </c>
      <c r="C292" s="125" t="s">
        <v>654</v>
      </c>
      <c r="D292" s="1" t="s">
        <v>1079</v>
      </c>
    </row>
    <row r="293" spans="1:4" ht="15">
      <c r="A293" s="123" t="s">
        <v>811</v>
      </c>
      <c r="B293" s="124">
        <v>0.45</v>
      </c>
      <c r="C293" s="125" t="s">
        <v>656</v>
      </c>
      <c r="D293" s="1" t="s">
        <v>1079</v>
      </c>
    </row>
    <row r="294" spans="1:4" ht="15">
      <c r="A294" s="123" t="s">
        <v>812</v>
      </c>
      <c r="B294" s="124">
        <v>0.5</v>
      </c>
      <c r="C294" s="125" t="s">
        <v>658</v>
      </c>
      <c r="D294" s="1" t="s">
        <v>1079</v>
      </c>
    </row>
    <row r="295" spans="1:4" ht="15">
      <c r="A295" s="123" t="s">
        <v>813</v>
      </c>
      <c r="B295" s="124">
        <v>0.65</v>
      </c>
      <c r="C295" s="125" t="s">
        <v>660</v>
      </c>
      <c r="D295" s="1" t="s">
        <v>1079</v>
      </c>
    </row>
    <row r="296" spans="1:4" ht="15">
      <c r="A296" s="123" t="s">
        <v>814</v>
      </c>
      <c r="B296" s="124">
        <v>0.05</v>
      </c>
      <c r="C296" s="125" t="s">
        <v>662</v>
      </c>
      <c r="D296" s="1" t="s">
        <v>1079</v>
      </c>
    </row>
    <row r="297" spans="1:4" ht="15">
      <c r="A297" s="123" t="s">
        <v>815</v>
      </c>
      <c r="B297" s="124">
        <v>0.1</v>
      </c>
      <c r="C297" s="125" t="s">
        <v>664</v>
      </c>
      <c r="D297" s="1" t="s">
        <v>1079</v>
      </c>
    </row>
    <row r="298" spans="1:4" ht="15">
      <c r="A298" s="123" t="s">
        <v>816</v>
      </c>
      <c r="B298" s="124">
        <v>0.1</v>
      </c>
      <c r="C298" s="125" t="s">
        <v>666</v>
      </c>
      <c r="D298" s="1" t="s">
        <v>1079</v>
      </c>
    </row>
    <row r="299" spans="1:4" ht="15">
      <c r="A299" s="123" t="s">
        <v>817</v>
      </c>
      <c r="B299" s="124">
        <v>0.15</v>
      </c>
      <c r="C299" s="125" t="s">
        <v>668</v>
      </c>
      <c r="D299" s="1" t="s">
        <v>1079</v>
      </c>
    </row>
    <row r="300" spans="1:4" ht="15">
      <c r="A300" s="123" t="s">
        <v>818</v>
      </c>
      <c r="B300" s="124">
        <v>0.15</v>
      </c>
      <c r="C300" s="125" t="s">
        <v>670</v>
      </c>
      <c r="D300" s="1" t="s">
        <v>1079</v>
      </c>
    </row>
    <row r="301" spans="1:4" ht="15">
      <c r="A301" s="123" t="s">
        <v>819</v>
      </c>
      <c r="B301" s="124">
        <v>0.15</v>
      </c>
      <c r="C301" s="125" t="s">
        <v>672</v>
      </c>
      <c r="D301" s="1" t="s">
        <v>1079</v>
      </c>
    </row>
    <row r="302" spans="1:4" ht="15">
      <c r="A302" s="123" t="s">
        <v>58</v>
      </c>
      <c r="B302" s="124">
        <v>0.2</v>
      </c>
      <c r="C302" s="125" t="s">
        <v>673</v>
      </c>
      <c r="D302" s="1" t="s">
        <v>1079</v>
      </c>
    </row>
    <row r="303" spans="1:4" ht="15">
      <c r="A303" s="123" t="s">
        <v>59</v>
      </c>
      <c r="B303" s="124">
        <v>0.25</v>
      </c>
      <c r="C303" s="125" t="s">
        <v>674</v>
      </c>
      <c r="D303" s="1" t="s">
        <v>1079</v>
      </c>
    </row>
    <row r="304" spans="1:4" ht="15">
      <c r="A304" s="123" t="s">
        <v>60</v>
      </c>
      <c r="B304" s="124">
        <v>0.5</v>
      </c>
      <c r="C304" s="125" t="s">
        <v>675</v>
      </c>
      <c r="D304" s="1" t="s">
        <v>1079</v>
      </c>
    </row>
    <row r="305" spans="1:4" ht="15">
      <c r="A305" s="123" t="s">
        <v>820</v>
      </c>
      <c r="B305" s="124">
        <v>0.625</v>
      </c>
      <c r="C305" s="125" t="s">
        <v>677</v>
      </c>
      <c r="D305" s="1" t="s">
        <v>1079</v>
      </c>
    </row>
    <row r="306" spans="1:4" ht="15">
      <c r="A306" s="123" t="s">
        <v>821</v>
      </c>
      <c r="B306" s="124">
        <v>0.625</v>
      </c>
      <c r="C306" s="125" t="s">
        <v>679</v>
      </c>
      <c r="D306" s="1" t="s">
        <v>1079</v>
      </c>
    </row>
    <row r="307" spans="1:4" ht="15">
      <c r="A307" s="123" t="s">
        <v>822</v>
      </c>
      <c r="B307" s="124">
        <v>0.75</v>
      </c>
      <c r="C307" s="125" t="s">
        <v>681</v>
      </c>
      <c r="D307" s="1" t="s">
        <v>1079</v>
      </c>
    </row>
    <row r="308" spans="1:4" ht="15">
      <c r="A308" s="120" t="s">
        <v>823</v>
      </c>
      <c r="B308" s="121">
        <v>0.09</v>
      </c>
      <c r="C308" s="122" t="s">
        <v>409</v>
      </c>
      <c r="D308" s="1" t="s">
        <v>1079</v>
      </c>
    </row>
    <row r="309" spans="1:4" ht="15">
      <c r="A309" s="120" t="s">
        <v>47</v>
      </c>
      <c r="B309" s="121">
        <v>0.13500000000000001</v>
      </c>
      <c r="C309" s="122" t="s">
        <v>410</v>
      </c>
      <c r="D309" s="1" t="s">
        <v>1079</v>
      </c>
    </row>
    <row r="310" spans="1:4" ht="15">
      <c r="A310" s="120" t="s">
        <v>824</v>
      </c>
      <c r="B310" s="121">
        <v>0.15</v>
      </c>
      <c r="C310" s="122" t="s">
        <v>412</v>
      </c>
      <c r="D310" s="1" t="s">
        <v>1079</v>
      </c>
    </row>
    <row r="311" spans="1:4" ht="15">
      <c r="A311" s="120" t="s">
        <v>825</v>
      </c>
      <c r="B311" s="121">
        <v>0.15</v>
      </c>
      <c r="C311" s="122" t="s">
        <v>414</v>
      </c>
      <c r="D311" s="1" t="s">
        <v>1079</v>
      </c>
    </row>
    <row r="312" spans="1:4" ht="15">
      <c r="A312" s="120" t="s">
        <v>826</v>
      </c>
      <c r="B312" s="121">
        <v>0.19500000000000001</v>
      </c>
      <c r="C312" s="122" t="s">
        <v>416</v>
      </c>
      <c r="D312" s="1" t="s">
        <v>1079</v>
      </c>
    </row>
    <row r="313" spans="1:4" ht="15">
      <c r="A313" s="120" t="s">
        <v>827</v>
      </c>
      <c r="B313" s="121">
        <v>0.19500000000000001</v>
      </c>
      <c r="C313" s="122" t="s">
        <v>418</v>
      </c>
      <c r="D313" s="1" t="s">
        <v>1079</v>
      </c>
    </row>
    <row r="314" spans="1:4" ht="15">
      <c r="A314" s="120" t="s">
        <v>828</v>
      </c>
      <c r="B314" s="121">
        <v>0.19500000000000001</v>
      </c>
      <c r="C314" s="122" t="s">
        <v>420</v>
      </c>
      <c r="D314" s="1" t="s">
        <v>1079</v>
      </c>
    </row>
    <row r="315" spans="1:4" ht="15">
      <c r="A315" s="120" t="s">
        <v>829</v>
      </c>
      <c r="B315" s="121">
        <v>0.19500000000000001</v>
      </c>
      <c r="C315" s="122" t="s">
        <v>422</v>
      </c>
      <c r="D315" s="1" t="s">
        <v>1079</v>
      </c>
    </row>
    <row r="316" spans="1:4" ht="15">
      <c r="A316" s="120" t="s">
        <v>830</v>
      </c>
      <c r="B316" s="121">
        <v>0.24</v>
      </c>
      <c r="C316" s="122" t="s">
        <v>424</v>
      </c>
      <c r="D316" s="1" t="s">
        <v>1079</v>
      </c>
    </row>
    <row r="317" spans="1:4" ht="15">
      <c r="A317" s="120" t="s">
        <v>831</v>
      </c>
      <c r="B317" s="121">
        <v>0.24</v>
      </c>
      <c r="C317" s="122" t="s">
        <v>426</v>
      </c>
      <c r="D317" s="1" t="s">
        <v>1079</v>
      </c>
    </row>
    <row r="318" spans="1:4" ht="15">
      <c r="A318" s="120" t="s">
        <v>832</v>
      </c>
      <c r="B318" s="121">
        <v>0.24</v>
      </c>
      <c r="C318" s="122" t="s">
        <v>428</v>
      </c>
      <c r="D318" s="1" t="s">
        <v>1079</v>
      </c>
    </row>
    <row r="319" spans="1:4" ht="15">
      <c r="A319" s="120" t="s">
        <v>833</v>
      </c>
      <c r="B319" s="121">
        <v>0.24</v>
      </c>
      <c r="C319" s="122" t="s">
        <v>430</v>
      </c>
      <c r="D319" s="1" t="s">
        <v>1079</v>
      </c>
    </row>
    <row r="320" spans="1:4" ht="15">
      <c r="A320" s="120" t="s">
        <v>834</v>
      </c>
      <c r="B320" s="121">
        <v>0.24</v>
      </c>
      <c r="C320" s="122" t="s">
        <v>432</v>
      </c>
      <c r="D320" s="1" t="s">
        <v>1079</v>
      </c>
    </row>
    <row r="321" spans="1:4" ht="15">
      <c r="A321" s="120" t="s">
        <v>835</v>
      </c>
      <c r="B321" s="121">
        <v>0.27</v>
      </c>
      <c r="C321" s="122" t="s">
        <v>434</v>
      </c>
      <c r="D321" s="1" t="s">
        <v>1079</v>
      </c>
    </row>
    <row r="322" spans="1:4" ht="15">
      <c r="A322" s="120" t="s">
        <v>836</v>
      </c>
      <c r="B322" s="121">
        <v>0.27</v>
      </c>
      <c r="C322" s="122" t="s">
        <v>436</v>
      </c>
      <c r="D322" s="1" t="s">
        <v>1079</v>
      </c>
    </row>
    <row r="323" spans="1:4" ht="15">
      <c r="A323" s="120" t="s">
        <v>837</v>
      </c>
      <c r="B323" s="121">
        <v>0.27</v>
      </c>
      <c r="C323" s="122" t="s">
        <v>438</v>
      </c>
      <c r="D323" s="1" t="s">
        <v>1079</v>
      </c>
    </row>
    <row r="324" spans="1:4" ht="15">
      <c r="A324" s="120" t="s">
        <v>1122</v>
      </c>
      <c r="B324" s="121">
        <v>0.27</v>
      </c>
      <c r="C324" s="122" t="s">
        <v>1118</v>
      </c>
      <c r="D324" s="1" t="s">
        <v>1079</v>
      </c>
    </row>
    <row r="325" spans="1:4" ht="15">
      <c r="A325" s="120" t="s">
        <v>838</v>
      </c>
      <c r="B325" s="121">
        <v>0.27</v>
      </c>
      <c r="C325" s="122" t="s">
        <v>440</v>
      </c>
      <c r="D325" s="1" t="s">
        <v>1079</v>
      </c>
    </row>
    <row r="326" spans="1:4" ht="15">
      <c r="A326" s="120" t="s">
        <v>839</v>
      </c>
      <c r="B326" s="121">
        <v>0.33</v>
      </c>
      <c r="C326" s="122" t="s">
        <v>442</v>
      </c>
      <c r="D326" s="1" t="s">
        <v>1079</v>
      </c>
    </row>
    <row r="327" spans="1:4" ht="15">
      <c r="A327" s="120" t="s">
        <v>840</v>
      </c>
      <c r="B327" s="121">
        <v>0.33</v>
      </c>
      <c r="C327" s="122" t="s">
        <v>444</v>
      </c>
      <c r="D327" s="1" t="s">
        <v>1079</v>
      </c>
    </row>
    <row r="328" spans="1:4" ht="15">
      <c r="A328" s="120" t="s">
        <v>1123</v>
      </c>
      <c r="B328" s="121">
        <v>0.33</v>
      </c>
      <c r="C328" s="122" t="s">
        <v>1120</v>
      </c>
      <c r="D328" s="1" t="s">
        <v>1079</v>
      </c>
    </row>
    <row r="329" spans="1:4" ht="15">
      <c r="A329" s="120" t="s">
        <v>48</v>
      </c>
      <c r="B329" s="121">
        <v>0.44999999999999996</v>
      </c>
      <c r="C329" s="122" t="s">
        <v>445</v>
      </c>
      <c r="D329" s="1" t="s">
        <v>1079</v>
      </c>
    </row>
    <row r="330" spans="1:4" ht="15">
      <c r="A330" s="120" t="s">
        <v>49</v>
      </c>
      <c r="B330" s="121">
        <v>0.51</v>
      </c>
      <c r="C330" s="122" t="s">
        <v>446</v>
      </c>
      <c r="D330" s="1" t="s">
        <v>1079</v>
      </c>
    </row>
    <row r="331" spans="1:4" ht="15">
      <c r="A331" s="120" t="s">
        <v>841</v>
      </c>
      <c r="B331" s="121">
        <v>0.6</v>
      </c>
      <c r="C331" s="122" t="s">
        <v>448</v>
      </c>
      <c r="D331" s="1" t="s">
        <v>1079</v>
      </c>
    </row>
    <row r="332" spans="1:4" ht="15">
      <c r="A332" s="120" t="s">
        <v>842</v>
      </c>
      <c r="B332" s="121">
        <v>0.6</v>
      </c>
      <c r="C332" s="122" t="s">
        <v>450</v>
      </c>
      <c r="D332" s="1" t="s">
        <v>1079</v>
      </c>
    </row>
    <row r="333" spans="1:4" ht="15">
      <c r="A333" s="120" t="s">
        <v>843</v>
      </c>
      <c r="B333" s="121">
        <v>4.4999999999999998E-2</v>
      </c>
      <c r="C333" s="122" t="s">
        <v>452</v>
      </c>
      <c r="D333" s="1" t="s">
        <v>1079</v>
      </c>
    </row>
    <row r="334" spans="1:4" ht="15">
      <c r="A334" s="120" t="s">
        <v>844</v>
      </c>
      <c r="B334" s="121">
        <v>0.105</v>
      </c>
      <c r="C334" s="122" t="s">
        <v>454</v>
      </c>
      <c r="D334" s="1" t="s">
        <v>1079</v>
      </c>
    </row>
    <row r="335" spans="1:4" ht="15">
      <c r="A335" s="120" t="s">
        <v>845</v>
      </c>
      <c r="B335" s="121">
        <v>0.22499999999999998</v>
      </c>
      <c r="C335" s="122" t="s">
        <v>456</v>
      </c>
      <c r="D335" s="1" t="s">
        <v>1079</v>
      </c>
    </row>
    <row r="336" spans="1:4" ht="15">
      <c r="A336" s="120" t="s">
        <v>846</v>
      </c>
      <c r="B336" s="121">
        <v>0.34499999999999997</v>
      </c>
      <c r="C336" s="122" t="s">
        <v>458</v>
      </c>
      <c r="D336" s="1" t="s">
        <v>1079</v>
      </c>
    </row>
    <row r="337" spans="1:4" ht="15">
      <c r="A337" s="120" t="s">
        <v>847</v>
      </c>
      <c r="B337" s="121">
        <v>0.46499999999999997</v>
      </c>
      <c r="C337" s="122" t="s">
        <v>460</v>
      </c>
      <c r="D337" s="1" t="s">
        <v>1079</v>
      </c>
    </row>
    <row r="338" spans="1:4" ht="15">
      <c r="A338" s="120" t="s">
        <v>848</v>
      </c>
      <c r="B338" s="121">
        <v>0.58499999999999996</v>
      </c>
      <c r="C338" s="122" t="s">
        <v>462</v>
      </c>
      <c r="D338" s="1" t="s">
        <v>1079</v>
      </c>
    </row>
    <row r="339" spans="1:4" ht="15">
      <c r="A339" s="120" t="s">
        <v>849</v>
      </c>
      <c r="B339" s="121">
        <v>0.70499999999999996</v>
      </c>
      <c r="C339" s="122" t="s">
        <v>464</v>
      </c>
      <c r="D339" s="1" t="s">
        <v>1079</v>
      </c>
    </row>
    <row r="340" spans="1:4" ht="15">
      <c r="A340" s="120" t="s">
        <v>850</v>
      </c>
      <c r="B340" s="121">
        <v>0.82499999999999996</v>
      </c>
      <c r="C340" s="122" t="s">
        <v>466</v>
      </c>
      <c r="D340" s="1" t="s">
        <v>1079</v>
      </c>
    </row>
    <row r="341" spans="1:4" ht="15">
      <c r="A341" s="120" t="s">
        <v>851</v>
      </c>
      <c r="B341" s="121">
        <v>0.94499999999999995</v>
      </c>
      <c r="C341" s="122" t="s">
        <v>468</v>
      </c>
      <c r="D341" s="1" t="s">
        <v>1079</v>
      </c>
    </row>
    <row r="342" spans="1:4" ht="15">
      <c r="A342" s="120" t="s">
        <v>852</v>
      </c>
      <c r="B342" s="121">
        <v>1.0649999999999999</v>
      </c>
      <c r="C342" s="122" t="s">
        <v>470</v>
      </c>
      <c r="D342" s="1" t="s">
        <v>1079</v>
      </c>
    </row>
    <row r="343" spans="1:4" ht="15">
      <c r="A343" s="120" t="s">
        <v>853</v>
      </c>
      <c r="B343" s="121">
        <v>1.1850000000000001</v>
      </c>
      <c r="C343" s="122" t="s">
        <v>472</v>
      </c>
      <c r="D343" s="1" t="s">
        <v>1079</v>
      </c>
    </row>
    <row r="344" spans="1:4" ht="15">
      <c r="A344" s="120" t="s">
        <v>854</v>
      </c>
      <c r="B344" s="121">
        <v>0.105</v>
      </c>
      <c r="C344" s="122" t="s">
        <v>474</v>
      </c>
      <c r="D344" s="1" t="s">
        <v>1079</v>
      </c>
    </row>
    <row r="345" spans="1:4" ht="15">
      <c r="A345" s="120" t="s">
        <v>855</v>
      </c>
      <c r="B345" s="121">
        <v>0.24</v>
      </c>
      <c r="C345" s="122" t="s">
        <v>476</v>
      </c>
      <c r="D345" s="1" t="s">
        <v>1079</v>
      </c>
    </row>
    <row r="346" spans="1:4" ht="15">
      <c r="A346" s="120" t="s">
        <v>856</v>
      </c>
      <c r="B346" s="121">
        <v>0.48</v>
      </c>
      <c r="C346" s="122" t="s">
        <v>478</v>
      </c>
      <c r="D346" s="1" t="s">
        <v>1079</v>
      </c>
    </row>
    <row r="347" spans="1:4" ht="15">
      <c r="A347" s="120" t="s">
        <v>857</v>
      </c>
      <c r="B347" s="121">
        <v>0.72</v>
      </c>
      <c r="C347" s="122" t="s">
        <v>480</v>
      </c>
      <c r="D347" s="1" t="s">
        <v>1079</v>
      </c>
    </row>
    <row r="348" spans="1:4" ht="15">
      <c r="A348" s="120" t="s">
        <v>858</v>
      </c>
      <c r="B348" s="121">
        <v>0.96</v>
      </c>
      <c r="C348" s="122" t="s">
        <v>482</v>
      </c>
      <c r="D348" s="1" t="s">
        <v>1079</v>
      </c>
    </row>
    <row r="349" spans="1:4" ht="15">
      <c r="A349" s="120" t="s">
        <v>859</v>
      </c>
      <c r="B349" s="121">
        <v>1.2</v>
      </c>
      <c r="C349" s="122" t="s">
        <v>484</v>
      </c>
      <c r="D349" s="1" t="s">
        <v>1079</v>
      </c>
    </row>
    <row r="350" spans="1:4" ht="15">
      <c r="A350" s="120" t="s">
        <v>860</v>
      </c>
      <c r="B350" s="121">
        <v>1.44</v>
      </c>
      <c r="C350" s="122" t="s">
        <v>486</v>
      </c>
      <c r="D350" s="1" t="s">
        <v>1079</v>
      </c>
    </row>
    <row r="351" spans="1:4" ht="15">
      <c r="A351" s="120" t="s">
        <v>861</v>
      </c>
      <c r="B351" s="121">
        <v>0.12</v>
      </c>
      <c r="C351" s="122" t="s">
        <v>488</v>
      </c>
      <c r="D351" s="1" t="s">
        <v>1079</v>
      </c>
    </row>
    <row r="352" spans="1:4" ht="15">
      <c r="A352" s="120" t="s">
        <v>862</v>
      </c>
      <c r="B352" s="121">
        <v>0.255</v>
      </c>
      <c r="C352" s="122" t="s">
        <v>490</v>
      </c>
      <c r="D352" s="1" t="s">
        <v>1079</v>
      </c>
    </row>
    <row r="353" spans="1:4" ht="15">
      <c r="A353" s="120" t="s">
        <v>863</v>
      </c>
      <c r="B353" s="121">
        <v>0.49499999999999994</v>
      </c>
      <c r="C353" s="122" t="s">
        <v>492</v>
      </c>
      <c r="D353" s="1" t="s">
        <v>1079</v>
      </c>
    </row>
    <row r="354" spans="1:4" ht="15">
      <c r="A354" s="120" t="s">
        <v>864</v>
      </c>
      <c r="B354" s="121">
        <v>0.73499999999999999</v>
      </c>
      <c r="C354" s="122" t="s">
        <v>494</v>
      </c>
      <c r="D354" s="1" t="s">
        <v>1079</v>
      </c>
    </row>
    <row r="355" spans="1:4" ht="15">
      <c r="A355" s="120" t="s">
        <v>865</v>
      </c>
      <c r="B355" s="121">
        <v>0.97499999999999998</v>
      </c>
      <c r="C355" s="122" t="s">
        <v>496</v>
      </c>
      <c r="D355" s="1" t="s">
        <v>1079</v>
      </c>
    </row>
    <row r="356" spans="1:4" ht="15">
      <c r="A356" s="120" t="s">
        <v>866</v>
      </c>
      <c r="B356" s="121">
        <v>1.2149999999999999</v>
      </c>
      <c r="C356" s="122" t="s">
        <v>498</v>
      </c>
      <c r="D356" s="1" t="s">
        <v>1079</v>
      </c>
    </row>
    <row r="357" spans="1:4" ht="15">
      <c r="A357" s="120" t="s">
        <v>867</v>
      </c>
      <c r="B357" s="121">
        <v>1.4549999999999998</v>
      </c>
      <c r="C357" s="122" t="s">
        <v>500</v>
      </c>
      <c r="D357" s="1" t="s">
        <v>1079</v>
      </c>
    </row>
    <row r="358" spans="1:4" ht="15">
      <c r="A358" s="120" t="s">
        <v>868</v>
      </c>
      <c r="B358" s="121">
        <v>0.03</v>
      </c>
      <c r="C358" s="122" t="s">
        <v>502</v>
      </c>
      <c r="D358" s="1" t="s">
        <v>1079</v>
      </c>
    </row>
    <row r="359" spans="1:4" ht="15">
      <c r="A359" s="120" t="s">
        <v>54</v>
      </c>
      <c r="B359" s="121">
        <v>0.06</v>
      </c>
      <c r="C359" s="122" t="s">
        <v>503</v>
      </c>
      <c r="D359" s="1" t="s">
        <v>1079</v>
      </c>
    </row>
    <row r="360" spans="1:4" ht="15">
      <c r="A360" s="120" t="s">
        <v>55</v>
      </c>
      <c r="B360" s="121">
        <v>0.12</v>
      </c>
      <c r="C360" s="122" t="s">
        <v>504</v>
      </c>
      <c r="D360" s="1" t="s">
        <v>1079</v>
      </c>
    </row>
    <row r="361" spans="1:4" ht="15">
      <c r="A361" s="120" t="s">
        <v>56</v>
      </c>
      <c r="B361" s="121">
        <v>0.18</v>
      </c>
      <c r="C361" s="122" t="s">
        <v>505</v>
      </c>
      <c r="D361" s="1" t="s">
        <v>1079</v>
      </c>
    </row>
    <row r="362" spans="1:4" ht="15">
      <c r="A362" s="120" t="s">
        <v>57</v>
      </c>
      <c r="B362" s="121">
        <v>0.24</v>
      </c>
      <c r="C362" s="122" t="s">
        <v>506</v>
      </c>
      <c r="D362" s="1" t="s">
        <v>1079</v>
      </c>
    </row>
    <row r="363" spans="1:4" ht="15">
      <c r="A363" s="120" t="s">
        <v>869</v>
      </c>
      <c r="B363" s="121">
        <v>4.4999999999999998E-2</v>
      </c>
      <c r="C363" s="122" t="s">
        <v>508</v>
      </c>
      <c r="D363" s="1" t="s">
        <v>1079</v>
      </c>
    </row>
    <row r="364" spans="1:4" ht="15">
      <c r="A364" s="120" t="s">
        <v>870</v>
      </c>
      <c r="B364" s="121">
        <v>0.105</v>
      </c>
      <c r="C364" s="122" t="s">
        <v>510</v>
      </c>
      <c r="D364" s="1" t="s">
        <v>1079</v>
      </c>
    </row>
    <row r="365" spans="1:4" ht="15">
      <c r="A365" s="120" t="s">
        <v>871</v>
      </c>
      <c r="B365" s="121">
        <v>0.22499999999999998</v>
      </c>
      <c r="C365" s="122" t="s">
        <v>512</v>
      </c>
      <c r="D365" s="1" t="s">
        <v>1079</v>
      </c>
    </row>
    <row r="366" spans="1:4" ht="15">
      <c r="A366" s="120" t="s">
        <v>872</v>
      </c>
      <c r="B366" s="121">
        <v>0.34499999999999997</v>
      </c>
      <c r="C366" s="122" t="s">
        <v>514</v>
      </c>
      <c r="D366" s="1" t="s">
        <v>1079</v>
      </c>
    </row>
    <row r="367" spans="1:4" ht="15">
      <c r="A367" s="120" t="s">
        <v>873</v>
      </c>
      <c r="B367" s="121">
        <v>0.46499999999999997</v>
      </c>
      <c r="C367" s="122" t="s">
        <v>516</v>
      </c>
      <c r="D367" s="1" t="s">
        <v>1079</v>
      </c>
    </row>
    <row r="368" spans="1:4" ht="15">
      <c r="A368" s="120" t="s">
        <v>874</v>
      </c>
      <c r="B368" s="121">
        <v>0.58499999999999996</v>
      </c>
      <c r="C368" s="122" t="s">
        <v>518</v>
      </c>
      <c r="D368" s="1" t="s">
        <v>1079</v>
      </c>
    </row>
    <row r="369" spans="1:4" ht="15">
      <c r="A369" s="120" t="s">
        <v>875</v>
      </c>
      <c r="B369" s="121">
        <v>0.70499999999999996</v>
      </c>
      <c r="C369" s="122" t="s">
        <v>520</v>
      </c>
      <c r="D369" s="1" t="s">
        <v>1079</v>
      </c>
    </row>
    <row r="370" spans="1:4" ht="15">
      <c r="A370" s="120" t="s">
        <v>876</v>
      </c>
      <c r="B370" s="121">
        <v>7.4999999999999997E-2</v>
      </c>
      <c r="C370" s="122" t="s">
        <v>522</v>
      </c>
      <c r="D370" s="1" t="s">
        <v>1079</v>
      </c>
    </row>
    <row r="371" spans="1:4" ht="15">
      <c r="A371" s="120" t="s">
        <v>877</v>
      </c>
      <c r="B371" s="121">
        <v>7.4999999999999997E-2</v>
      </c>
      <c r="C371" s="122" t="s">
        <v>524</v>
      </c>
      <c r="D371" s="1" t="s">
        <v>1079</v>
      </c>
    </row>
    <row r="372" spans="1:4" ht="15">
      <c r="A372" s="120" t="s">
        <v>878</v>
      </c>
      <c r="B372" s="121">
        <v>0.16500000000000001</v>
      </c>
      <c r="C372" s="122" t="s">
        <v>526</v>
      </c>
      <c r="D372" s="1" t="s">
        <v>1079</v>
      </c>
    </row>
    <row r="373" spans="1:4" ht="15">
      <c r="A373" s="120" t="s">
        <v>879</v>
      </c>
      <c r="B373" s="121">
        <v>0.16500000000000001</v>
      </c>
      <c r="C373" s="122" t="s">
        <v>528</v>
      </c>
      <c r="D373" s="1" t="s">
        <v>1079</v>
      </c>
    </row>
    <row r="374" spans="1:4" ht="15">
      <c r="A374" s="120" t="s">
        <v>880</v>
      </c>
      <c r="B374" s="121">
        <v>0.06</v>
      </c>
      <c r="C374" s="122" t="s">
        <v>530</v>
      </c>
      <c r="D374" s="1" t="s">
        <v>1079</v>
      </c>
    </row>
    <row r="375" spans="1:4" ht="15">
      <c r="A375" s="120" t="s">
        <v>881</v>
      </c>
      <c r="B375" s="121">
        <v>0.13500000000000001</v>
      </c>
      <c r="C375" s="122" t="s">
        <v>532</v>
      </c>
      <c r="D375" s="1" t="s">
        <v>1079</v>
      </c>
    </row>
    <row r="376" spans="1:4" ht="15">
      <c r="A376" s="120" t="s">
        <v>882</v>
      </c>
      <c r="B376" s="121">
        <v>0.28499999999999998</v>
      </c>
      <c r="C376" s="122" t="s">
        <v>534</v>
      </c>
      <c r="D376" s="1" t="s">
        <v>1079</v>
      </c>
    </row>
    <row r="377" spans="1:4" ht="15">
      <c r="A377" s="120" t="s">
        <v>883</v>
      </c>
      <c r="B377" s="121">
        <v>0.435</v>
      </c>
      <c r="C377" s="122" t="s">
        <v>536</v>
      </c>
      <c r="D377" s="1" t="s">
        <v>1079</v>
      </c>
    </row>
    <row r="378" spans="1:4" ht="15">
      <c r="A378" s="120" t="s">
        <v>884</v>
      </c>
      <c r="B378" s="121">
        <v>0.58499999999999996</v>
      </c>
      <c r="C378" s="122" t="s">
        <v>538</v>
      </c>
      <c r="D378" s="1" t="s">
        <v>1079</v>
      </c>
    </row>
    <row r="379" spans="1:4" ht="15">
      <c r="A379" s="120" t="s">
        <v>885</v>
      </c>
      <c r="B379" s="121">
        <v>0.73499999999999999</v>
      </c>
      <c r="C379" s="122" t="s">
        <v>540</v>
      </c>
      <c r="D379" s="1" t="s">
        <v>1079</v>
      </c>
    </row>
    <row r="380" spans="1:4" ht="15">
      <c r="A380" s="120" t="s">
        <v>886</v>
      </c>
      <c r="B380" s="121">
        <v>0.88500000000000001</v>
      </c>
      <c r="C380" s="122" t="s">
        <v>542</v>
      </c>
      <c r="D380" s="1" t="s">
        <v>1079</v>
      </c>
    </row>
    <row r="381" spans="1:4" ht="15">
      <c r="A381" s="120" t="s">
        <v>887</v>
      </c>
      <c r="B381" s="121">
        <v>1.0349999999999999</v>
      </c>
      <c r="C381" s="122" t="s">
        <v>544</v>
      </c>
      <c r="D381" s="1" t="s">
        <v>1079</v>
      </c>
    </row>
    <row r="382" spans="1:4" ht="15">
      <c r="A382" s="120" t="s">
        <v>888</v>
      </c>
      <c r="B382" s="121">
        <v>1.1850000000000001</v>
      </c>
      <c r="C382" s="122" t="s">
        <v>546</v>
      </c>
      <c r="D382" s="1" t="s">
        <v>1079</v>
      </c>
    </row>
    <row r="383" spans="1:4" ht="15">
      <c r="A383" s="120" t="s">
        <v>889</v>
      </c>
      <c r="B383" s="121">
        <v>1.335</v>
      </c>
      <c r="C383" s="122" t="s">
        <v>548</v>
      </c>
      <c r="D383" s="1" t="s">
        <v>1079</v>
      </c>
    </row>
    <row r="384" spans="1:4" ht="15">
      <c r="A384" s="120" t="s">
        <v>890</v>
      </c>
      <c r="B384" s="121">
        <v>1.4850000000000001</v>
      </c>
      <c r="C384" s="122" t="s">
        <v>550</v>
      </c>
      <c r="D384" s="1" t="s">
        <v>1079</v>
      </c>
    </row>
    <row r="385" spans="1:4" ht="15">
      <c r="A385" s="120" t="s">
        <v>891</v>
      </c>
      <c r="B385" s="121">
        <v>0.16500000000000001</v>
      </c>
      <c r="C385" s="122" t="s">
        <v>552</v>
      </c>
      <c r="D385" s="1" t="s">
        <v>1079</v>
      </c>
    </row>
    <row r="386" spans="1:4" ht="15">
      <c r="A386" s="120" t="s">
        <v>892</v>
      </c>
      <c r="B386" s="121">
        <v>0.34499999999999997</v>
      </c>
      <c r="C386" s="122" t="s">
        <v>554</v>
      </c>
      <c r="D386" s="1" t="s">
        <v>1079</v>
      </c>
    </row>
    <row r="387" spans="1:4" ht="15">
      <c r="A387" s="120" t="s">
        <v>893</v>
      </c>
      <c r="B387" s="121">
        <v>0.52500000000000002</v>
      </c>
      <c r="C387" s="122" t="s">
        <v>556</v>
      </c>
      <c r="D387" s="1" t="s">
        <v>1079</v>
      </c>
    </row>
    <row r="388" spans="1:4" ht="15">
      <c r="A388" s="120" t="s">
        <v>894</v>
      </c>
      <c r="B388" s="121">
        <v>0.70499999999999996</v>
      </c>
      <c r="C388" s="122" t="s">
        <v>558</v>
      </c>
      <c r="D388" s="1" t="s">
        <v>1079</v>
      </c>
    </row>
    <row r="389" spans="1:4" ht="15">
      <c r="A389" s="120" t="s">
        <v>895</v>
      </c>
      <c r="B389" s="121">
        <v>0.88500000000000001</v>
      </c>
      <c r="C389" s="122" t="s">
        <v>560</v>
      </c>
      <c r="D389" s="1" t="s">
        <v>1079</v>
      </c>
    </row>
    <row r="390" spans="1:4" ht="15">
      <c r="A390" s="120" t="s">
        <v>896</v>
      </c>
      <c r="B390" s="121">
        <v>1.0649999999999999</v>
      </c>
      <c r="C390" s="122" t="s">
        <v>562</v>
      </c>
      <c r="D390" s="1" t="s">
        <v>1079</v>
      </c>
    </row>
    <row r="391" spans="1:4" ht="15">
      <c r="A391" s="120" t="s">
        <v>897</v>
      </c>
      <c r="B391" s="121">
        <v>1.2450000000000001</v>
      </c>
      <c r="C391" s="122" t="s">
        <v>564</v>
      </c>
      <c r="D391" s="1" t="s">
        <v>1079</v>
      </c>
    </row>
    <row r="392" spans="1:4" ht="15">
      <c r="A392" s="120" t="s">
        <v>898</v>
      </c>
      <c r="B392" s="121">
        <v>1.425</v>
      </c>
      <c r="C392" s="122" t="s">
        <v>566</v>
      </c>
      <c r="D392" s="1" t="s">
        <v>1079</v>
      </c>
    </row>
    <row r="393" spans="1:4" ht="15">
      <c r="A393" s="120" t="s">
        <v>899</v>
      </c>
      <c r="B393" s="121">
        <v>1.6049999999999998</v>
      </c>
      <c r="C393" s="122" t="s">
        <v>568</v>
      </c>
      <c r="D393" s="1" t="s">
        <v>1079</v>
      </c>
    </row>
    <row r="394" spans="1:4" ht="15">
      <c r="A394" s="120" t="s">
        <v>900</v>
      </c>
      <c r="B394" s="121">
        <v>1.7849999999999999</v>
      </c>
      <c r="C394" s="122" t="s">
        <v>570</v>
      </c>
      <c r="D394" s="1" t="s">
        <v>1079</v>
      </c>
    </row>
    <row r="395" spans="1:4" ht="15">
      <c r="A395" s="120" t="s">
        <v>901</v>
      </c>
      <c r="B395" s="121">
        <v>0.15</v>
      </c>
      <c r="C395" s="122" t="s">
        <v>572</v>
      </c>
      <c r="D395" s="1" t="s">
        <v>1079</v>
      </c>
    </row>
    <row r="396" spans="1:4" ht="15">
      <c r="A396" s="120" t="s">
        <v>902</v>
      </c>
      <c r="B396" s="121">
        <v>0.315</v>
      </c>
      <c r="C396" s="122" t="s">
        <v>574</v>
      </c>
      <c r="D396" s="1" t="s">
        <v>1079</v>
      </c>
    </row>
    <row r="397" spans="1:4" ht="15">
      <c r="A397" s="120" t="s">
        <v>903</v>
      </c>
      <c r="B397" s="121">
        <v>0.64499999999999991</v>
      </c>
      <c r="C397" s="122" t="s">
        <v>576</v>
      </c>
      <c r="D397" s="1" t="s">
        <v>1079</v>
      </c>
    </row>
    <row r="398" spans="1:4" ht="15">
      <c r="A398" s="120" t="s">
        <v>904</v>
      </c>
      <c r="B398" s="121">
        <v>1.0049999999999999</v>
      </c>
      <c r="C398" s="122" t="s">
        <v>578</v>
      </c>
      <c r="D398" s="1" t="s">
        <v>1079</v>
      </c>
    </row>
    <row r="399" spans="1:4" ht="15">
      <c r="A399" s="120" t="s">
        <v>905</v>
      </c>
      <c r="B399" s="121">
        <v>1.4999999999999999E-2</v>
      </c>
      <c r="C399" s="122" t="s">
        <v>580</v>
      </c>
      <c r="D399" s="1" t="s">
        <v>1079</v>
      </c>
    </row>
    <row r="400" spans="1:4" ht="15">
      <c r="A400" s="120" t="s">
        <v>906</v>
      </c>
      <c r="B400" s="121">
        <v>0.03</v>
      </c>
      <c r="C400" s="122" t="s">
        <v>582</v>
      </c>
      <c r="D400" s="1" t="s">
        <v>1079</v>
      </c>
    </row>
    <row r="401" spans="1:4" ht="15">
      <c r="A401" s="120" t="s">
        <v>907</v>
      </c>
      <c r="B401" s="121">
        <v>0.03</v>
      </c>
      <c r="C401" s="122" t="s">
        <v>584</v>
      </c>
      <c r="D401" s="1" t="s">
        <v>1079</v>
      </c>
    </row>
    <row r="402" spans="1:4" ht="15">
      <c r="A402" s="120" t="s">
        <v>908</v>
      </c>
      <c r="B402" s="121">
        <v>0.03</v>
      </c>
      <c r="C402" s="122" t="s">
        <v>586</v>
      </c>
      <c r="D402" s="1" t="s">
        <v>1079</v>
      </c>
    </row>
    <row r="403" spans="1:4" ht="15">
      <c r="A403" s="120" t="s">
        <v>909</v>
      </c>
      <c r="B403" s="121">
        <v>0.03</v>
      </c>
      <c r="C403" s="122" t="s">
        <v>588</v>
      </c>
      <c r="D403" s="1" t="s">
        <v>1079</v>
      </c>
    </row>
    <row r="404" spans="1:4" ht="15">
      <c r="A404" s="120" t="s">
        <v>910</v>
      </c>
      <c r="B404" s="121">
        <v>4.4999999999999998E-2</v>
      </c>
      <c r="C404" s="122" t="s">
        <v>590</v>
      </c>
      <c r="D404" s="1" t="s">
        <v>1079</v>
      </c>
    </row>
    <row r="405" spans="1:4" ht="15">
      <c r="A405" s="120" t="s">
        <v>911</v>
      </c>
      <c r="B405" s="121">
        <v>4.4999999999999998E-2</v>
      </c>
      <c r="C405" s="122" t="s">
        <v>592</v>
      </c>
      <c r="D405" s="1" t="s">
        <v>1079</v>
      </c>
    </row>
    <row r="406" spans="1:4" ht="15">
      <c r="A406" s="120" t="s">
        <v>912</v>
      </c>
      <c r="B406" s="121">
        <v>0.06</v>
      </c>
      <c r="C406" s="122" t="s">
        <v>594</v>
      </c>
      <c r="D406" s="1" t="s">
        <v>1079</v>
      </c>
    </row>
    <row r="407" spans="1:4" ht="15">
      <c r="A407" s="120" t="s">
        <v>913</v>
      </c>
      <c r="B407" s="121">
        <v>0.06</v>
      </c>
      <c r="C407" s="122" t="s">
        <v>596</v>
      </c>
      <c r="D407" s="1" t="s">
        <v>1079</v>
      </c>
    </row>
    <row r="408" spans="1:4" ht="15">
      <c r="A408" s="120" t="s">
        <v>914</v>
      </c>
      <c r="B408" s="121">
        <v>0.13500000000000001</v>
      </c>
      <c r="C408" s="122" t="s">
        <v>598</v>
      </c>
      <c r="D408" s="1" t="s">
        <v>1079</v>
      </c>
    </row>
    <row r="409" spans="1:4" ht="15">
      <c r="A409" s="120" t="s">
        <v>915</v>
      </c>
      <c r="B409" s="121">
        <v>0.13500000000000001</v>
      </c>
      <c r="C409" s="122" t="s">
        <v>600</v>
      </c>
      <c r="D409" s="1" t="s">
        <v>1079</v>
      </c>
    </row>
    <row r="410" spans="1:4" ht="15">
      <c r="A410" s="120" t="s">
        <v>916</v>
      </c>
      <c r="B410" s="121">
        <v>0.19500000000000001</v>
      </c>
      <c r="C410" s="122" t="s">
        <v>602</v>
      </c>
      <c r="D410" s="1" t="s">
        <v>1079</v>
      </c>
    </row>
    <row r="411" spans="1:4" ht="15">
      <c r="A411" s="120" t="s">
        <v>917</v>
      </c>
      <c r="B411" s="121">
        <v>0.34499999999999997</v>
      </c>
      <c r="C411" s="122" t="s">
        <v>604</v>
      </c>
      <c r="D411" s="1" t="s">
        <v>1079</v>
      </c>
    </row>
    <row r="412" spans="1:4" ht="15">
      <c r="A412" s="120" t="s">
        <v>918</v>
      </c>
      <c r="B412" s="121">
        <v>0.435</v>
      </c>
      <c r="C412" s="122" t="s">
        <v>606</v>
      </c>
      <c r="D412" s="1" t="s">
        <v>1079</v>
      </c>
    </row>
    <row r="413" spans="1:4" ht="15">
      <c r="A413" s="120" t="s">
        <v>919</v>
      </c>
      <c r="B413" s="121">
        <v>0.49499999999999994</v>
      </c>
      <c r="C413" s="122" t="s">
        <v>608</v>
      </c>
      <c r="D413" s="1" t="s">
        <v>1079</v>
      </c>
    </row>
    <row r="414" spans="1:4" ht="15">
      <c r="A414" s="120" t="s">
        <v>920</v>
      </c>
      <c r="B414" s="121">
        <v>1.4999999999999999E-2</v>
      </c>
      <c r="C414" s="122" t="s">
        <v>610</v>
      </c>
      <c r="D414" s="1" t="s">
        <v>1079</v>
      </c>
    </row>
    <row r="415" spans="1:4" ht="15">
      <c r="A415" s="120" t="s">
        <v>921</v>
      </c>
      <c r="B415" s="121">
        <v>0.03</v>
      </c>
      <c r="C415" s="122" t="s">
        <v>612</v>
      </c>
      <c r="D415" s="1" t="s">
        <v>1079</v>
      </c>
    </row>
    <row r="416" spans="1:4" ht="15">
      <c r="A416" s="120" t="s">
        <v>922</v>
      </c>
      <c r="B416" s="121">
        <v>0.03</v>
      </c>
      <c r="C416" s="122" t="s">
        <v>614</v>
      </c>
      <c r="D416" s="1" t="s">
        <v>1079</v>
      </c>
    </row>
    <row r="417" spans="1:4" ht="15">
      <c r="A417" s="120" t="s">
        <v>923</v>
      </c>
      <c r="B417" s="121">
        <v>0.03</v>
      </c>
      <c r="C417" s="122" t="s">
        <v>616</v>
      </c>
      <c r="D417" s="1" t="s">
        <v>1079</v>
      </c>
    </row>
    <row r="418" spans="1:4" ht="15">
      <c r="A418" s="120" t="s">
        <v>924</v>
      </c>
      <c r="B418" s="121">
        <v>0.06</v>
      </c>
      <c r="C418" s="122" t="s">
        <v>618</v>
      </c>
      <c r="D418" s="1" t="s">
        <v>1079</v>
      </c>
    </row>
    <row r="419" spans="1:4" ht="15">
      <c r="A419" s="120" t="s">
        <v>925</v>
      </c>
      <c r="B419" s="121">
        <v>0.06</v>
      </c>
      <c r="C419" s="122" t="s">
        <v>620</v>
      </c>
      <c r="D419" s="1" t="s">
        <v>1079</v>
      </c>
    </row>
    <row r="420" spans="1:4" ht="15">
      <c r="A420" s="120" t="s">
        <v>926</v>
      </c>
      <c r="B420" s="121">
        <v>0.06</v>
      </c>
      <c r="C420" s="122" t="s">
        <v>622</v>
      </c>
      <c r="D420" s="1" t="s">
        <v>1079</v>
      </c>
    </row>
    <row r="421" spans="1:4" ht="15">
      <c r="A421" s="120" t="s">
        <v>927</v>
      </c>
      <c r="B421" s="121">
        <v>0.09</v>
      </c>
      <c r="C421" s="122" t="s">
        <v>624</v>
      </c>
      <c r="D421" s="1" t="s">
        <v>1079</v>
      </c>
    </row>
    <row r="422" spans="1:4" ht="15">
      <c r="A422" s="120" t="s">
        <v>928</v>
      </c>
      <c r="B422" s="121">
        <v>0.09</v>
      </c>
      <c r="C422" s="122" t="s">
        <v>626</v>
      </c>
      <c r="D422" s="1" t="s">
        <v>1079</v>
      </c>
    </row>
    <row r="423" spans="1:4" ht="15">
      <c r="A423" s="120" t="s">
        <v>929</v>
      </c>
      <c r="B423" s="121">
        <v>0.09</v>
      </c>
      <c r="C423" s="122" t="s">
        <v>628</v>
      </c>
      <c r="D423" s="1" t="s">
        <v>1079</v>
      </c>
    </row>
    <row r="424" spans="1:4" ht="15">
      <c r="A424" s="120" t="s">
        <v>1125</v>
      </c>
      <c r="B424" s="121">
        <v>0.12</v>
      </c>
      <c r="C424" s="122" t="s">
        <v>1124</v>
      </c>
      <c r="D424" s="1" t="s">
        <v>1079</v>
      </c>
    </row>
    <row r="425" spans="1:4" ht="15">
      <c r="A425" s="120" t="s">
        <v>930</v>
      </c>
      <c r="B425" s="121">
        <v>0.12</v>
      </c>
      <c r="C425" s="122" t="s">
        <v>630</v>
      </c>
      <c r="D425" s="1" t="s">
        <v>1079</v>
      </c>
    </row>
    <row r="426" spans="1:4" ht="15">
      <c r="A426" s="120" t="s">
        <v>931</v>
      </c>
      <c r="B426" s="121">
        <v>0.12</v>
      </c>
      <c r="C426" s="122" t="s">
        <v>632</v>
      </c>
      <c r="D426" s="1" t="s">
        <v>1079</v>
      </c>
    </row>
    <row r="427" spans="1:4" ht="15">
      <c r="A427" s="120" t="s">
        <v>932</v>
      </c>
      <c r="B427" s="121">
        <v>0.12</v>
      </c>
      <c r="C427" s="122" t="s">
        <v>634</v>
      </c>
      <c r="D427" s="1" t="s">
        <v>1079</v>
      </c>
    </row>
    <row r="428" spans="1:4" ht="15">
      <c r="A428" s="120" t="s">
        <v>933</v>
      </c>
      <c r="B428" s="121">
        <v>0.12</v>
      </c>
      <c r="C428" s="122" t="s">
        <v>636</v>
      </c>
      <c r="D428" s="1" t="s">
        <v>1079</v>
      </c>
    </row>
    <row r="429" spans="1:4" ht="15">
      <c r="A429" s="120" t="s">
        <v>934</v>
      </c>
      <c r="B429" s="121">
        <v>0.12</v>
      </c>
      <c r="C429" s="122" t="s">
        <v>638</v>
      </c>
      <c r="D429" s="1" t="s">
        <v>1079</v>
      </c>
    </row>
    <row r="430" spans="1:4" ht="15">
      <c r="A430" s="120" t="s">
        <v>1128</v>
      </c>
      <c r="B430" s="121">
        <v>0.15</v>
      </c>
      <c r="C430" s="122" t="s">
        <v>1127</v>
      </c>
      <c r="D430" s="1" t="s">
        <v>1079</v>
      </c>
    </row>
    <row r="431" spans="1:4" ht="15">
      <c r="A431" s="120" t="s">
        <v>935</v>
      </c>
      <c r="B431" s="121">
        <v>0.15</v>
      </c>
      <c r="C431" s="122" t="s">
        <v>640</v>
      </c>
      <c r="D431" s="1" t="s">
        <v>1079</v>
      </c>
    </row>
    <row r="432" spans="1:4" ht="15">
      <c r="A432" s="120" t="s">
        <v>936</v>
      </c>
      <c r="B432" s="121">
        <v>0.15</v>
      </c>
      <c r="C432" s="122" t="s">
        <v>642</v>
      </c>
      <c r="D432" s="1" t="s">
        <v>1079</v>
      </c>
    </row>
    <row r="433" spans="1:4" ht="15">
      <c r="A433" s="120" t="s">
        <v>937</v>
      </c>
      <c r="B433" s="121">
        <v>0.19500000000000001</v>
      </c>
      <c r="C433" s="122" t="s">
        <v>644</v>
      </c>
      <c r="D433" s="1" t="s">
        <v>1079</v>
      </c>
    </row>
    <row r="434" spans="1:4" ht="15">
      <c r="A434" s="120" t="s">
        <v>938</v>
      </c>
      <c r="B434" s="121">
        <v>0.19500000000000001</v>
      </c>
      <c r="C434" s="122" t="s">
        <v>646</v>
      </c>
      <c r="D434" s="1" t="s">
        <v>1079</v>
      </c>
    </row>
    <row r="435" spans="1:4" ht="15">
      <c r="A435" s="120" t="s">
        <v>939</v>
      </c>
      <c r="B435" s="121">
        <v>0.19500000000000001</v>
      </c>
      <c r="C435" s="122" t="s">
        <v>648</v>
      </c>
      <c r="D435" s="1" t="s">
        <v>1079</v>
      </c>
    </row>
    <row r="436" spans="1:4" ht="15">
      <c r="A436" s="120" t="s">
        <v>940</v>
      </c>
      <c r="B436" s="121">
        <v>0.19500000000000001</v>
      </c>
      <c r="C436" s="122" t="s">
        <v>650</v>
      </c>
      <c r="D436" s="1" t="s">
        <v>1079</v>
      </c>
    </row>
    <row r="437" spans="1:4" ht="15">
      <c r="A437" s="120" t="s">
        <v>941</v>
      </c>
      <c r="B437" s="121">
        <v>0.22499999999999998</v>
      </c>
      <c r="C437" s="122" t="s">
        <v>652</v>
      </c>
      <c r="D437" s="1" t="s">
        <v>1079</v>
      </c>
    </row>
    <row r="438" spans="1:4" ht="15">
      <c r="A438" s="120" t="s">
        <v>942</v>
      </c>
      <c r="B438" s="121">
        <v>0.27</v>
      </c>
      <c r="C438" s="122" t="s">
        <v>654</v>
      </c>
      <c r="D438" s="1" t="s">
        <v>1079</v>
      </c>
    </row>
    <row r="439" spans="1:4" ht="15">
      <c r="A439" s="120" t="s">
        <v>943</v>
      </c>
      <c r="B439" s="121">
        <v>0.27</v>
      </c>
      <c r="C439" s="122" t="s">
        <v>656</v>
      </c>
      <c r="D439" s="1" t="s">
        <v>1079</v>
      </c>
    </row>
    <row r="440" spans="1:4" ht="15">
      <c r="A440" s="120" t="s">
        <v>944</v>
      </c>
      <c r="B440" s="121">
        <v>0.3</v>
      </c>
      <c r="C440" s="122" t="s">
        <v>658</v>
      </c>
      <c r="D440" s="1" t="s">
        <v>1079</v>
      </c>
    </row>
    <row r="441" spans="1:4" ht="15">
      <c r="A441" s="120" t="s">
        <v>945</v>
      </c>
      <c r="B441" s="121">
        <v>0.39</v>
      </c>
      <c r="C441" s="122" t="s">
        <v>660</v>
      </c>
      <c r="D441" s="1" t="s">
        <v>1079</v>
      </c>
    </row>
    <row r="442" spans="1:4" ht="15">
      <c r="A442" s="120" t="s">
        <v>946</v>
      </c>
      <c r="B442" s="121">
        <v>0.03</v>
      </c>
      <c r="C442" s="122" t="s">
        <v>662</v>
      </c>
      <c r="D442" s="1" t="s">
        <v>1079</v>
      </c>
    </row>
    <row r="443" spans="1:4" ht="15">
      <c r="A443" s="120" t="s">
        <v>947</v>
      </c>
      <c r="B443" s="121">
        <v>0.06</v>
      </c>
      <c r="C443" s="122" t="s">
        <v>664</v>
      </c>
      <c r="D443" s="1" t="s">
        <v>1079</v>
      </c>
    </row>
    <row r="444" spans="1:4" ht="15">
      <c r="A444" s="120" t="s">
        <v>948</v>
      </c>
      <c r="B444" s="121">
        <v>0.06</v>
      </c>
      <c r="C444" s="122" t="s">
        <v>666</v>
      </c>
      <c r="D444" s="1" t="s">
        <v>1079</v>
      </c>
    </row>
    <row r="445" spans="1:4" ht="15">
      <c r="A445" s="120" t="s">
        <v>949</v>
      </c>
      <c r="B445" s="121">
        <v>0.09</v>
      </c>
      <c r="C445" s="122" t="s">
        <v>668</v>
      </c>
      <c r="D445" s="1" t="s">
        <v>1079</v>
      </c>
    </row>
    <row r="446" spans="1:4" ht="15">
      <c r="A446" s="120" t="s">
        <v>950</v>
      </c>
      <c r="B446" s="121">
        <v>0.09</v>
      </c>
      <c r="C446" s="122" t="s">
        <v>670</v>
      </c>
      <c r="D446" s="1" t="s">
        <v>1079</v>
      </c>
    </row>
    <row r="447" spans="1:4" ht="15">
      <c r="A447" s="120" t="s">
        <v>951</v>
      </c>
      <c r="B447" s="121">
        <v>0.09</v>
      </c>
      <c r="C447" s="122" t="s">
        <v>672</v>
      </c>
      <c r="D447" s="1" t="s">
        <v>1079</v>
      </c>
    </row>
    <row r="448" spans="1:4" ht="15">
      <c r="A448" s="120" t="s">
        <v>61</v>
      </c>
      <c r="B448" s="121">
        <v>0.12</v>
      </c>
      <c r="C448" s="122" t="s">
        <v>673</v>
      </c>
      <c r="D448" s="1" t="s">
        <v>1079</v>
      </c>
    </row>
    <row r="449" spans="1:4" ht="15">
      <c r="A449" s="120" t="s">
        <v>62</v>
      </c>
      <c r="B449" s="121">
        <v>0.15</v>
      </c>
      <c r="C449" s="122" t="s">
        <v>674</v>
      </c>
      <c r="D449" s="1" t="s">
        <v>1079</v>
      </c>
    </row>
    <row r="450" spans="1:4" ht="15">
      <c r="A450" s="120" t="s">
        <v>63</v>
      </c>
      <c r="B450" s="121">
        <v>0.3</v>
      </c>
      <c r="C450" s="122" t="s">
        <v>675</v>
      </c>
      <c r="D450" s="1" t="s">
        <v>1079</v>
      </c>
    </row>
    <row r="451" spans="1:4" ht="15">
      <c r="A451" s="120" t="s">
        <v>952</v>
      </c>
      <c r="B451" s="121">
        <v>0.375</v>
      </c>
      <c r="C451" s="122" t="s">
        <v>677</v>
      </c>
      <c r="D451" s="1" t="s">
        <v>1079</v>
      </c>
    </row>
    <row r="452" spans="1:4" ht="15">
      <c r="A452" s="120" t="s">
        <v>953</v>
      </c>
      <c r="B452" s="121">
        <v>0.375</v>
      </c>
      <c r="C452" s="122" t="s">
        <v>679</v>
      </c>
      <c r="D452" s="1" t="s">
        <v>1079</v>
      </c>
    </row>
    <row r="453" spans="1:4" ht="15">
      <c r="A453" s="120" t="s">
        <v>954</v>
      </c>
      <c r="B453" s="121">
        <v>0.44999999999999996</v>
      </c>
      <c r="C453" s="122" t="s">
        <v>681</v>
      </c>
      <c r="D453" s="1" t="s">
        <v>1079</v>
      </c>
    </row>
    <row r="454" spans="1:4" ht="15">
      <c r="A454" s="6" t="s">
        <v>273</v>
      </c>
      <c r="B454" s="9">
        <v>0.2</v>
      </c>
      <c r="C454" s="1" t="s">
        <v>955</v>
      </c>
      <c r="D454" s="1" t="s">
        <v>1080</v>
      </c>
    </row>
    <row r="455" spans="1:4" ht="15">
      <c r="A455" s="6" t="s">
        <v>274</v>
      </c>
      <c r="B455" s="9">
        <v>0.4</v>
      </c>
      <c r="C455" s="1" t="s">
        <v>955</v>
      </c>
      <c r="D455" s="1" t="s">
        <v>1080</v>
      </c>
    </row>
    <row r="456" spans="1:4" ht="15">
      <c r="A456" s="6" t="s">
        <v>275</v>
      </c>
      <c r="B456" s="9">
        <v>0.6</v>
      </c>
      <c r="C456" s="1" t="s">
        <v>955</v>
      </c>
      <c r="D456" s="1" t="s">
        <v>1080</v>
      </c>
    </row>
    <row r="457" spans="1:4" ht="15">
      <c r="A457" s="6" t="s">
        <v>276</v>
      </c>
      <c r="B457" s="9">
        <v>0.8</v>
      </c>
      <c r="C457" s="1" t="s">
        <v>955</v>
      </c>
      <c r="D457" s="1" t="s">
        <v>1080</v>
      </c>
    </row>
    <row r="458" spans="1:4" ht="15">
      <c r="A458" s="6" t="s">
        <v>277</v>
      </c>
      <c r="B458" s="9">
        <v>1</v>
      </c>
      <c r="C458" s="1" t="s">
        <v>955</v>
      </c>
      <c r="D458" s="1" t="s">
        <v>1080</v>
      </c>
    </row>
    <row r="459" spans="1:4" ht="15">
      <c r="A459" s="6" t="s">
        <v>278</v>
      </c>
      <c r="B459" s="9">
        <v>1.2</v>
      </c>
      <c r="C459" s="1" t="s">
        <v>955</v>
      </c>
      <c r="D459" s="1" t="s">
        <v>1080</v>
      </c>
    </row>
    <row r="460" spans="1:4" ht="15">
      <c r="A460" s="6" t="s">
        <v>279</v>
      </c>
      <c r="B460" s="9">
        <v>1.4</v>
      </c>
      <c r="C460" s="1" t="s">
        <v>955</v>
      </c>
      <c r="D460" s="1" t="s">
        <v>1080</v>
      </c>
    </row>
    <row r="461" spans="1:4" ht="15">
      <c r="A461" s="6" t="s">
        <v>280</v>
      </c>
      <c r="B461" s="9">
        <v>1.6</v>
      </c>
      <c r="C461" s="1" t="s">
        <v>955</v>
      </c>
      <c r="D461" s="1" t="s">
        <v>1080</v>
      </c>
    </row>
    <row r="462" spans="1:4" ht="15">
      <c r="A462" s="6" t="s">
        <v>281</v>
      </c>
      <c r="B462" s="9">
        <v>1.8</v>
      </c>
      <c r="C462" s="1" t="s">
        <v>955</v>
      </c>
      <c r="D462" s="1" t="s">
        <v>1080</v>
      </c>
    </row>
    <row r="463" spans="1:4" ht="15">
      <c r="A463" s="6" t="s">
        <v>282</v>
      </c>
      <c r="B463" s="9">
        <v>2</v>
      </c>
      <c r="C463" s="1" t="s">
        <v>955</v>
      </c>
      <c r="D463" s="1" t="s">
        <v>1080</v>
      </c>
    </row>
    <row r="464" spans="1:4" ht="15">
      <c r="A464" s="126" t="s">
        <v>956</v>
      </c>
      <c r="B464" s="127">
        <v>0.1</v>
      </c>
      <c r="C464" s="1" t="s">
        <v>1002</v>
      </c>
      <c r="D464" s="1" t="s">
        <v>1085</v>
      </c>
    </row>
    <row r="465" spans="1:4" ht="15">
      <c r="A465" s="126" t="s">
        <v>957</v>
      </c>
      <c r="B465" s="127">
        <v>0.19999999999999998</v>
      </c>
      <c r="C465" s="1" t="s">
        <v>1003</v>
      </c>
      <c r="D465" s="1" t="s">
        <v>1085</v>
      </c>
    </row>
    <row r="466" spans="1:4" ht="15">
      <c r="A466" s="126" t="s">
        <v>958</v>
      </c>
      <c r="B466" s="127">
        <v>0.4</v>
      </c>
      <c r="C466" s="1" t="s">
        <v>1004</v>
      </c>
      <c r="D466" s="1" t="s">
        <v>1085</v>
      </c>
    </row>
    <row r="467" spans="1:4" ht="15">
      <c r="A467" s="126" t="s">
        <v>959</v>
      </c>
      <c r="B467" s="127">
        <v>0.4</v>
      </c>
      <c r="C467" s="1" t="s">
        <v>1005</v>
      </c>
      <c r="D467" s="1" t="s">
        <v>1085</v>
      </c>
    </row>
    <row r="468" spans="1:4" ht="15">
      <c r="A468" s="126" t="s">
        <v>960</v>
      </c>
      <c r="B468" s="127">
        <v>0.4</v>
      </c>
      <c r="C468" s="1" t="s">
        <v>1006</v>
      </c>
      <c r="D468" s="1" t="s">
        <v>1085</v>
      </c>
    </row>
    <row r="469" spans="1:4" ht="15">
      <c r="A469" s="126" t="s">
        <v>961</v>
      </c>
      <c r="B469" s="127">
        <v>0.4</v>
      </c>
      <c r="C469" s="1" t="s">
        <v>1007</v>
      </c>
      <c r="D469" s="1" t="s">
        <v>1085</v>
      </c>
    </row>
    <row r="470" spans="1:4" ht="15">
      <c r="A470" s="126" t="s">
        <v>962</v>
      </c>
      <c r="B470" s="127">
        <v>0.6</v>
      </c>
      <c r="C470" s="1" t="s">
        <v>1008</v>
      </c>
      <c r="D470" s="1" t="s">
        <v>1085</v>
      </c>
    </row>
    <row r="471" spans="1:4" ht="15">
      <c r="A471" s="126" t="s">
        <v>963</v>
      </c>
      <c r="B471" s="127">
        <v>0.6</v>
      </c>
      <c r="C471" s="1" t="s">
        <v>1009</v>
      </c>
      <c r="D471" s="1" t="s">
        <v>1085</v>
      </c>
    </row>
    <row r="472" spans="1:4" ht="15">
      <c r="A472" s="126" t="s">
        <v>964</v>
      </c>
      <c r="B472" s="127">
        <v>0.6</v>
      </c>
      <c r="C472" s="1" t="s">
        <v>1010</v>
      </c>
      <c r="D472" s="1" t="s">
        <v>1085</v>
      </c>
    </row>
    <row r="473" spans="1:4" ht="15">
      <c r="A473" s="126" t="s">
        <v>965</v>
      </c>
      <c r="B473" s="127">
        <v>0.6</v>
      </c>
      <c r="C473" s="1" t="s">
        <v>1011</v>
      </c>
      <c r="D473" s="1" t="s">
        <v>1085</v>
      </c>
    </row>
    <row r="474" spans="1:4" ht="15">
      <c r="A474" s="126" t="s">
        <v>966</v>
      </c>
      <c r="B474" s="127">
        <v>0.8</v>
      </c>
      <c r="C474" s="1" t="s">
        <v>1012</v>
      </c>
      <c r="D474" s="1" t="s">
        <v>1085</v>
      </c>
    </row>
    <row r="475" spans="1:4" ht="15">
      <c r="A475" s="126" t="s">
        <v>967</v>
      </c>
      <c r="B475" s="127">
        <v>0.8</v>
      </c>
      <c r="C475" s="1" t="s">
        <v>1013</v>
      </c>
      <c r="D475" s="1" t="s">
        <v>1085</v>
      </c>
    </row>
    <row r="476" spans="1:4" ht="15">
      <c r="A476" s="126" t="s">
        <v>968</v>
      </c>
      <c r="B476" s="127">
        <v>0.8</v>
      </c>
      <c r="C476" s="1" t="s">
        <v>1014</v>
      </c>
      <c r="D476" s="1" t="s">
        <v>1085</v>
      </c>
    </row>
    <row r="477" spans="1:4" ht="15">
      <c r="A477" s="126" t="s">
        <v>969</v>
      </c>
      <c r="B477" s="127">
        <v>0.8</v>
      </c>
      <c r="C477" s="1" t="s">
        <v>1015</v>
      </c>
      <c r="D477" s="1" t="s">
        <v>1085</v>
      </c>
    </row>
    <row r="478" spans="1:4" ht="15">
      <c r="A478" s="126" t="s">
        <v>970</v>
      </c>
      <c r="B478" s="127">
        <v>0.8</v>
      </c>
      <c r="C478" s="1" t="s">
        <v>1016</v>
      </c>
      <c r="D478" s="1" t="s">
        <v>1085</v>
      </c>
    </row>
    <row r="479" spans="1:4" ht="15">
      <c r="A479" s="126" t="s">
        <v>971</v>
      </c>
      <c r="B479" s="127">
        <v>0.8</v>
      </c>
      <c r="C479" s="1" t="s">
        <v>1017</v>
      </c>
      <c r="D479" s="1" t="s">
        <v>1085</v>
      </c>
    </row>
    <row r="480" spans="1:4" ht="15">
      <c r="A480" s="126" t="s">
        <v>972</v>
      </c>
      <c r="B480" s="127">
        <v>0.8</v>
      </c>
      <c r="C480" s="1" t="s">
        <v>1018</v>
      </c>
      <c r="D480" s="1" t="s">
        <v>1085</v>
      </c>
    </row>
    <row r="481" spans="1:4" ht="15">
      <c r="A481" s="126" t="s">
        <v>973</v>
      </c>
      <c r="B481" s="127">
        <v>0.8</v>
      </c>
      <c r="C481" s="1" t="s">
        <v>1019</v>
      </c>
      <c r="D481" s="1" t="s">
        <v>1085</v>
      </c>
    </row>
    <row r="482" spans="1:4" ht="15">
      <c r="A482" s="126" t="s">
        <v>974</v>
      </c>
      <c r="B482" s="127">
        <v>1</v>
      </c>
      <c r="C482" s="1" t="s">
        <v>1020</v>
      </c>
      <c r="D482" s="1" t="s">
        <v>1085</v>
      </c>
    </row>
    <row r="483" spans="1:4" ht="15">
      <c r="A483" s="126" t="s">
        <v>975</v>
      </c>
      <c r="B483" s="127">
        <v>1</v>
      </c>
      <c r="C483" s="1" t="s">
        <v>1021</v>
      </c>
      <c r="D483" s="1" t="s">
        <v>1085</v>
      </c>
    </row>
    <row r="484" spans="1:4" ht="15">
      <c r="A484" s="126" t="s">
        <v>976</v>
      </c>
      <c r="B484" s="127">
        <v>1</v>
      </c>
      <c r="C484" s="1" t="s">
        <v>1022</v>
      </c>
      <c r="D484" s="1" t="s">
        <v>1085</v>
      </c>
    </row>
    <row r="485" spans="1:4" ht="15">
      <c r="A485" s="126" t="s">
        <v>977</v>
      </c>
      <c r="B485" s="127">
        <v>1</v>
      </c>
      <c r="C485" s="1" t="s">
        <v>1023</v>
      </c>
      <c r="D485" s="1" t="s">
        <v>1085</v>
      </c>
    </row>
    <row r="486" spans="1:4" ht="15">
      <c r="A486" s="126" t="s">
        <v>978</v>
      </c>
      <c r="B486" s="127">
        <v>1</v>
      </c>
      <c r="C486" s="1" t="s">
        <v>1024</v>
      </c>
      <c r="D486" s="1" t="s">
        <v>1085</v>
      </c>
    </row>
    <row r="487" spans="1:4" ht="15">
      <c r="A487" s="126" t="s">
        <v>979</v>
      </c>
      <c r="B487" s="127">
        <v>1</v>
      </c>
      <c r="C487" s="1" t="s">
        <v>1025</v>
      </c>
      <c r="D487" s="1" t="s">
        <v>1085</v>
      </c>
    </row>
    <row r="488" spans="1:4" ht="15">
      <c r="A488" s="126" t="s">
        <v>980</v>
      </c>
      <c r="B488" s="127">
        <v>1</v>
      </c>
      <c r="C488" s="1" t="s">
        <v>1026</v>
      </c>
      <c r="D488" s="1" t="s">
        <v>1085</v>
      </c>
    </row>
    <row r="489" spans="1:4" ht="15">
      <c r="A489" s="126" t="s">
        <v>981</v>
      </c>
      <c r="B489" s="127">
        <v>1.2</v>
      </c>
      <c r="C489" s="1" t="s">
        <v>1027</v>
      </c>
      <c r="D489" s="1" t="s">
        <v>1085</v>
      </c>
    </row>
    <row r="490" spans="1:4" ht="15">
      <c r="A490" s="126" t="s">
        <v>982</v>
      </c>
      <c r="B490" s="127">
        <v>1.2</v>
      </c>
      <c r="C490" s="1" t="s">
        <v>1028</v>
      </c>
      <c r="D490" s="1" t="s">
        <v>1085</v>
      </c>
    </row>
    <row r="491" spans="1:4" ht="15">
      <c r="A491" s="126" t="s">
        <v>983</v>
      </c>
      <c r="B491" s="127">
        <v>1.2</v>
      </c>
      <c r="C491" s="1" t="s">
        <v>1029</v>
      </c>
      <c r="D491" s="1" t="s">
        <v>1085</v>
      </c>
    </row>
    <row r="492" spans="1:4" ht="15">
      <c r="A492" s="126" t="s">
        <v>984</v>
      </c>
      <c r="B492" s="127">
        <v>1.2</v>
      </c>
      <c r="C492" s="1" t="s">
        <v>1030</v>
      </c>
      <c r="D492" s="1" t="s">
        <v>1085</v>
      </c>
    </row>
    <row r="493" spans="1:4" ht="15">
      <c r="A493" s="126" t="s">
        <v>985</v>
      </c>
      <c r="B493" s="127">
        <v>1.2</v>
      </c>
      <c r="C493" s="1" t="s">
        <v>1031</v>
      </c>
      <c r="D493" s="1" t="s">
        <v>1085</v>
      </c>
    </row>
    <row r="494" spans="1:4" ht="15">
      <c r="A494" s="126" t="s">
        <v>986</v>
      </c>
      <c r="B494" s="127">
        <v>1.4</v>
      </c>
      <c r="C494" s="1" t="s">
        <v>1032</v>
      </c>
      <c r="D494" s="1" t="s">
        <v>1085</v>
      </c>
    </row>
    <row r="495" spans="1:4" ht="15">
      <c r="A495" s="126" t="s">
        <v>987</v>
      </c>
      <c r="B495" s="127">
        <v>1.4</v>
      </c>
      <c r="C495" s="1" t="s">
        <v>1033</v>
      </c>
      <c r="D495" s="1" t="s">
        <v>1085</v>
      </c>
    </row>
    <row r="496" spans="1:4" ht="15">
      <c r="A496" s="126" t="s">
        <v>988</v>
      </c>
      <c r="B496" s="127">
        <v>1.4</v>
      </c>
      <c r="C496" s="1" t="s">
        <v>1034</v>
      </c>
      <c r="D496" s="1" t="s">
        <v>1085</v>
      </c>
    </row>
    <row r="497" spans="1:4" ht="15">
      <c r="A497" s="126" t="s">
        <v>989</v>
      </c>
      <c r="B497" s="127">
        <v>1.4</v>
      </c>
      <c r="C497" s="1" t="s">
        <v>1035</v>
      </c>
      <c r="D497" s="1" t="s">
        <v>1085</v>
      </c>
    </row>
    <row r="498" spans="1:4" ht="15">
      <c r="A498" s="126" t="s">
        <v>990</v>
      </c>
      <c r="B498" s="127">
        <v>1.5999999999999999</v>
      </c>
      <c r="C498" s="1" t="s">
        <v>1036</v>
      </c>
      <c r="D498" s="1" t="s">
        <v>1085</v>
      </c>
    </row>
    <row r="499" spans="1:4" ht="15">
      <c r="A499" s="126" t="s">
        <v>991</v>
      </c>
      <c r="B499" s="127">
        <v>1.5999999999999999</v>
      </c>
      <c r="C499" s="1" t="s">
        <v>1037</v>
      </c>
      <c r="D499" s="1" t="s">
        <v>1085</v>
      </c>
    </row>
    <row r="500" spans="1:4" ht="15">
      <c r="A500" s="126" t="s">
        <v>992</v>
      </c>
      <c r="B500" s="127">
        <v>1.5999999999999999</v>
      </c>
      <c r="C500" s="1" t="s">
        <v>1038</v>
      </c>
      <c r="D500" s="1" t="s">
        <v>1085</v>
      </c>
    </row>
    <row r="501" spans="1:4" ht="15">
      <c r="A501" s="126" t="s">
        <v>993</v>
      </c>
      <c r="B501" s="127">
        <v>1.7999999999999998</v>
      </c>
      <c r="C501" s="1" t="s">
        <v>1039</v>
      </c>
      <c r="D501" s="1" t="s">
        <v>1085</v>
      </c>
    </row>
    <row r="502" spans="1:4" ht="15">
      <c r="A502" s="126" t="s">
        <v>994</v>
      </c>
      <c r="B502" s="127">
        <v>1.7999999999999998</v>
      </c>
      <c r="C502" s="1" t="s">
        <v>1040</v>
      </c>
      <c r="D502" s="1" t="s">
        <v>1085</v>
      </c>
    </row>
    <row r="503" spans="1:4" ht="15">
      <c r="A503" s="126" t="s">
        <v>995</v>
      </c>
      <c r="B503" s="127">
        <v>2</v>
      </c>
      <c r="C503" s="1" t="s">
        <v>1041</v>
      </c>
      <c r="D503" s="1" t="s">
        <v>1085</v>
      </c>
    </row>
    <row r="504" spans="1:4" ht="15">
      <c r="A504" s="126" t="s">
        <v>996</v>
      </c>
      <c r="B504" s="127">
        <v>2</v>
      </c>
      <c r="C504" s="1" t="s">
        <v>1042</v>
      </c>
      <c r="D504" s="1" t="s">
        <v>1085</v>
      </c>
    </row>
    <row r="505" spans="1:4" ht="15">
      <c r="A505" s="126" t="s">
        <v>997</v>
      </c>
      <c r="B505" s="127">
        <v>2</v>
      </c>
      <c r="C505" s="1" t="s">
        <v>1043</v>
      </c>
      <c r="D505" s="1" t="s">
        <v>1085</v>
      </c>
    </row>
    <row r="506" spans="1:4" ht="15">
      <c r="A506" s="126" t="s">
        <v>998</v>
      </c>
      <c r="B506" s="127">
        <v>2.1</v>
      </c>
      <c r="C506" s="1" t="s">
        <v>1044</v>
      </c>
      <c r="D506" s="1" t="s">
        <v>1085</v>
      </c>
    </row>
    <row r="507" spans="1:4" ht="15">
      <c r="A507" s="126" t="s">
        <v>999</v>
      </c>
      <c r="B507" s="127">
        <v>2.15</v>
      </c>
      <c r="C507" s="1" t="s">
        <v>1045</v>
      </c>
      <c r="D507" s="1" t="s">
        <v>1085</v>
      </c>
    </row>
    <row r="508" spans="1:4" ht="15">
      <c r="A508" s="126" t="s">
        <v>1000</v>
      </c>
      <c r="B508" s="127">
        <v>2.1999999999999997</v>
      </c>
      <c r="C508" s="1" t="s">
        <v>1046</v>
      </c>
      <c r="D508" s="1" t="s">
        <v>1085</v>
      </c>
    </row>
    <row r="509" spans="1:4" ht="15">
      <c r="A509" s="126" t="s">
        <v>1001</v>
      </c>
      <c r="B509" s="127">
        <v>2.1999999999999997</v>
      </c>
      <c r="C509" s="1" t="s">
        <v>1047</v>
      </c>
      <c r="D509" s="1" t="s">
        <v>1085</v>
      </c>
    </row>
    <row r="510" spans="1:4" ht="15">
      <c r="A510" s="177" t="s">
        <v>1131</v>
      </c>
      <c r="B510" s="178" t="s">
        <v>1132</v>
      </c>
      <c r="C510" s="1" t="s">
        <v>1135</v>
      </c>
      <c r="D510" s="1" t="s">
        <v>1134</v>
      </c>
    </row>
    <row r="511" spans="1:4" ht="15">
      <c r="A511" s="7" t="s">
        <v>12</v>
      </c>
      <c r="B511" s="128">
        <v>2.7</v>
      </c>
      <c r="C511" s="1" t="s">
        <v>1048</v>
      </c>
    </row>
    <row r="512" spans="1:4" ht="15">
      <c r="A512" s="7" t="s">
        <v>13</v>
      </c>
      <c r="B512" s="128">
        <v>2.1</v>
      </c>
      <c r="C512" s="1" t="s">
        <v>1049</v>
      </c>
    </row>
    <row r="513" spans="1:3" ht="15">
      <c r="A513" s="7" t="s">
        <v>14</v>
      </c>
      <c r="B513" s="128">
        <v>3</v>
      </c>
      <c r="C513" s="1" t="s">
        <v>1050</v>
      </c>
    </row>
    <row r="514" spans="1:3" ht="15">
      <c r="A514" s="7" t="s">
        <v>15</v>
      </c>
      <c r="B514" s="128">
        <v>2.7</v>
      </c>
      <c r="C514" s="1" t="s">
        <v>1051</v>
      </c>
    </row>
    <row r="515" spans="1:3" ht="15">
      <c r="A515" s="7" t="s">
        <v>64</v>
      </c>
      <c r="B515" s="128">
        <v>3.2</v>
      </c>
      <c r="C515" s="1" t="s">
        <v>1052</v>
      </c>
    </row>
    <row r="516" spans="1:3" ht="15">
      <c r="A516" s="7" t="s">
        <v>16</v>
      </c>
      <c r="B516" s="128">
        <v>2.9</v>
      </c>
      <c r="C516" s="1" t="s">
        <v>1053</v>
      </c>
    </row>
    <row r="517" spans="1:3" ht="15">
      <c r="A517" s="7" t="s">
        <v>17</v>
      </c>
      <c r="B517" s="128">
        <v>2.6</v>
      </c>
      <c r="C517" s="1" t="s">
        <v>1054</v>
      </c>
    </row>
    <row r="518" spans="1:3" ht="15">
      <c r="A518" s="7" t="s">
        <v>18</v>
      </c>
      <c r="B518" s="128">
        <v>2.4</v>
      </c>
      <c r="C518" s="1" t="s">
        <v>1116</v>
      </c>
    </row>
    <row r="519" spans="1:3" ht="15">
      <c r="A519" s="7" t="s">
        <v>19</v>
      </c>
      <c r="B519" s="128">
        <v>2.1</v>
      </c>
      <c r="C519" s="1" t="s">
        <v>1055</v>
      </c>
    </row>
    <row r="520" spans="1:3" ht="15">
      <c r="A520" s="7" t="s">
        <v>28</v>
      </c>
      <c r="B520" s="128">
        <v>3</v>
      </c>
      <c r="C520" s="1" t="s">
        <v>1056</v>
      </c>
    </row>
    <row r="521" spans="1:3" ht="15">
      <c r="A521" s="7" t="s">
        <v>29</v>
      </c>
      <c r="B521" s="128">
        <v>2.5</v>
      </c>
      <c r="C521" s="1" t="s">
        <v>1057</v>
      </c>
    </row>
    <row r="522" spans="1:3" ht="15">
      <c r="A522" s="7" t="s">
        <v>30</v>
      </c>
      <c r="B522" s="128">
        <v>2.8</v>
      </c>
      <c r="C522" s="1" t="s">
        <v>1058</v>
      </c>
    </row>
    <row r="523" spans="1:3" ht="15">
      <c r="A523" s="7" t="s">
        <v>31</v>
      </c>
      <c r="B523" s="128">
        <v>2.4</v>
      </c>
      <c r="C523" s="1" t="s">
        <v>1059</v>
      </c>
    </row>
    <row r="524" spans="1:3" ht="15">
      <c r="A524" s="7" t="s">
        <v>1060</v>
      </c>
      <c r="B524" s="128">
        <v>3.1</v>
      </c>
      <c r="C524" s="1" t="s">
        <v>1117</v>
      </c>
    </row>
    <row r="525" spans="1:3" ht="15">
      <c r="A525" s="7" t="s">
        <v>32</v>
      </c>
      <c r="B525" s="128">
        <v>3.2</v>
      </c>
      <c r="C525" s="1" t="s">
        <v>1061</v>
      </c>
    </row>
    <row r="526" spans="1:3" ht="15">
      <c r="A526" s="7" t="s">
        <v>33</v>
      </c>
      <c r="B526" s="128">
        <v>2.7</v>
      </c>
      <c r="C526" s="1" t="s">
        <v>1062</v>
      </c>
    </row>
    <row r="527" spans="1:3" ht="15">
      <c r="A527" s="7" t="s">
        <v>34</v>
      </c>
      <c r="B527" s="128">
        <v>2.2999999999999998</v>
      </c>
      <c r="C527" s="1" t="s">
        <v>1063</v>
      </c>
    </row>
    <row r="528" spans="1:3" ht="15">
      <c r="A528" s="7" t="s">
        <v>35</v>
      </c>
      <c r="B528" s="128">
        <v>2.1</v>
      </c>
      <c r="C528" s="1" t="s">
        <v>1064</v>
      </c>
    </row>
    <row r="529" spans="1:3" ht="15">
      <c r="A529" s="7" t="s">
        <v>36</v>
      </c>
      <c r="B529" s="128">
        <v>2.7</v>
      </c>
      <c r="C529" s="1" t="s">
        <v>1065</v>
      </c>
    </row>
    <row r="530" spans="1:3" ht="15">
      <c r="A530" s="7" t="s">
        <v>37</v>
      </c>
      <c r="B530" s="128">
        <v>2.5</v>
      </c>
      <c r="C530" s="1" t="s">
        <v>1066</v>
      </c>
    </row>
    <row r="531" spans="1:3" ht="15">
      <c r="A531" s="7" t="s">
        <v>38</v>
      </c>
      <c r="B531" s="128">
        <v>2.4</v>
      </c>
      <c r="C531" s="1" t="s">
        <v>1067</v>
      </c>
    </row>
    <row r="532" spans="1:3" ht="15">
      <c r="A532" s="7" t="s">
        <v>39</v>
      </c>
      <c r="B532" s="128">
        <v>2.2000000000000002</v>
      </c>
      <c r="C532" s="1" t="s">
        <v>1068</v>
      </c>
    </row>
    <row r="533" spans="1:3" ht="15">
      <c r="A533" s="7" t="s">
        <v>65</v>
      </c>
      <c r="B533" s="128">
        <v>3</v>
      </c>
      <c r="C533" s="1" t="s">
        <v>1069</v>
      </c>
    </row>
    <row r="534" spans="1:3" ht="15">
      <c r="A534" s="7" t="s">
        <v>20</v>
      </c>
      <c r="B534" s="128">
        <v>2.5</v>
      </c>
      <c r="C534" s="1" t="s">
        <v>1070</v>
      </c>
    </row>
    <row r="535" spans="1:3" ht="15">
      <c r="A535" s="7" t="s">
        <v>21</v>
      </c>
      <c r="B535" s="128">
        <v>2.2999999999999998</v>
      </c>
      <c r="C535" s="1" t="s">
        <v>1071</v>
      </c>
    </row>
    <row r="536" spans="1:3" ht="15">
      <c r="A536" s="7" t="s">
        <v>22</v>
      </c>
      <c r="B536" s="128">
        <v>2.6</v>
      </c>
      <c r="C536" s="1" t="s">
        <v>1072</v>
      </c>
    </row>
    <row r="537" spans="1:3" ht="15">
      <c r="A537" s="7" t="s">
        <v>23</v>
      </c>
      <c r="B537" s="128">
        <v>2.2999999999999998</v>
      </c>
      <c r="C537" s="1" t="s">
        <v>1073</v>
      </c>
    </row>
    <row r="538" spans="1:3" ht="15">
      <c r="A538" s="7" t="s">
        <v>24</v>
      </c>
      <c r="B538" s="128">
        <v>2.6</v>
      </c>
      <c r="C538" s="1" t="s">
        <v>1074</v>
      </c>
    </row>
    <row r="539" spans="1:3" ht="15">
      <c r="A539" s="7" t="s">
        <v>25</v>
      </c>
      <c r="B539" s="128">
        <v>2.2999999999999998</v>
      </c>
      <c r="C539" s="1" t="s">
        <v>1075</v>
      </c>
    </row>
    <row r="540" spans="1:3" ht="15">
      <c r="A540" s="7" t="s">
        <v>66</v>
      </c>
      <c r="B540" s="128">
        <v>2.9</v>
      </c>
      <c r="C540" s="1" t="s">
        <v>1076</v>
      </c>
    </row>
    <row r="541" spans="1:3" ht="15">
      <c r="A541" s="7" t="s">
        <v>26</v>
      </c>
      <c r="B541" s="128">
        <v>2.4</v>
      </c>
      <c r="C541" s="1" t="s">
        <v>1077</v>
      </c>
    </row>
    <row r="542" spans="1:3" ht="15">
      <c r="A542" s="7" t="s">
        <v>27</v>
      </c>
      <c r="B542" s="128">
        <v>2.1</v>
      </c>
      <c r="C542" s="1" t="s">
        <v>1078</v>
      </c>
    </row>
  </sheetData>
  <sheetProtection algorithmName="SHA-512" hashValue="22rbU9iFita6jeWTc1YpsAogUaQr1FUzYBD7L7jvtuB9dZ09kkSlE2tTEwLLFtHbwADMLtMxUMkZaGePOm93AA==" saltValue="i8L09KhprV+pOEUjS7kuaA==" spinCount="100000" sheet="1" objects="1" scenarios="1"/>
  <phoneticPr fontId="6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topLeftCell="A42" zoomScaleNormal="100" workbookViewId="0">
      <selection activeCell="C8" sqref="C8:AE8"/>
    </sheetView>
  </sheetViews>
  <sheetFormatPr defaultColWidth="8.875" defaultRowHeight="12.75"/>
  <cols>
    <col min="1" max="1" width="11.125" style="5" customWidth="1"/>
    <col min="2" max="2" width="13.625" style="5" customWidth="1"/>
    <col min="3" max="3" width="5.625" style="10" customWidth="1"/>
    <col min="4" max="4" width="16.375" style="10" customWidth="1"/>
    <col min="5" max="5" width="7.5" style="10" bestFit="1" customWidth="1"/>
    <col min="6" max="25" width="6.625" style="10" customWidth="1"/>
    <col min="26" max="30" width="5.625" style="10" customWidth="1"/>
    <col min="31" max="31" width="12.875" style="10" customWidth="1"/>
    <col min="32" max="16384" width="8.875" style="10"/>
  </cols>
  <sheetData>
    <row r="1" spans="1:31">
      <c r="D1" s="63" t="s">
        <v>217</v>
      </c>
      <c r="K1" s="63"/>
      <c r="L1" s="63"/>
    </row>
    <row r="2" spans="1:31">
      <c r="D2" s="63" t="s">
        <v>216</v>
      </c>
    </row>
    <row r="3" spans="1:31" ht="6.75" customHeight="1" thickBot="1"/>
    <row r="4" spans="1:31" ht="18.75" customHeight="1">
      <c r="F4" s="203" t="s">
        <v>1105</v>
      </c>
      <c r="G4" s="204"/>
      <c r="H4" s="204"/>
      <c r="I4" s="205"/>
      <c r="L4" s="203"/>
      <c r="M4" s="204"/>
      <c r="N4" s="204"/>
      <c r="O4" s="204"/>
      <c r="P4" s="204"/>
      <c r="Q4" s="204"/>
      <c r="R4" s="204"/>
      <c r="S4" s="204"/>
      <c r="T4" s="204"/>
      <c r="U4" s="204"/>
      <c r="V4" s="204"/>
      <c r="W4" s="204"/>
      <c r="X4" s="204"/>
      <c r="Y4" s="204"/>
      <c r="Z4" s="204"/>
      <c r="AA4" s="205"/>
    </row>
    <row r="5" spans="1:31" ht="19.5" customHeight="1" thickBot="1">
      <c r="C5" s="202" t="s">
        <v>83</v>
      </c>
      <c r="D5" s="202"/>
      <c r="E5" s="64" t="s">
        <v>379</v>
      </c>
      <c r="F5" s="206"/>
      <c r="G5" s="207"/>
      <c r="H5" s="207"/>
      <c r="I5" s="208"/>
      <c r="K5" s="168" t="s">
        <v>84</v>
      </c>
      <c r="L5" s="206"/>
      <c r="M5" s="207"/>
      <c r="N5" s="207"/>
      <c r="O5" s="207"/>
      <c r="P5" s="207"/>
      <c r="Q5" s="207"/>
      <c r="R5" s="207"/>
      <c r="S5" s="207"/>
      <c r="T5" s="207"/>
      <c r="U5" s="207"/>
      <c r="V5" s="207"/>
      <c r="W5" s="207"/>
      <c r="X5" s="207"/>
      <c r="Y5" s="207"/>
      <c r="Z5" s="207"/>
      <c r="AA5" s="208"/>
    </row>
    <row r="6" spans="1:31" ht="13.5" thickBot="1"/>
    <row r="7" spans="1:31" ht="18.75" customHeight="1">
      <c r="A7" s="209" t="s">
        <v>90</v>
      </c>
      <c r="B7" s="210"/>
      <c r="C7" s="218" t="s">
        <v>1146</v>
      </c>
      <c r="D7" s="219"/>
      <c r="E7" s="219"/>
      <c r="F7" s="219"/>
      <c r="G7" s="219"/>
      <c r="H7" s="219"/>
      <c r="I7" s="219"/>
      <c r="J7" s="219"/>
      <c r="K7" s="220"/>
      <c r="L7" s="215" t="s">
        <v>1093</v>
      </c>
      <c r="M7" s="216"/>
      <c r="N7" s="216"/>
      <c r="O7" s="216"/>
      <c r="P7" s="216"/>
      <c r="Q7" s="216"/>
      <c r="R7" s="216"/>
      <c r="S7" s="216"/>
      <c r="T7" s="216"/>
      <c r="U7" s="216"/>
      <c r="V7" s="216"/>
      <c r="W7" s="216"/>
      <c r="X7" s="216"/>
      <c r="Y7" s="216"/>
      <c r="Z7" s="216"/>
      <c r="AA7" s="216"/>
      <c r="AB7" s="216"/>
      <c r="AC7" s="216"/>
      <c r="AD7" s="216"/>
      <c r="AE7" s="217"/>
    </row>
    <row r="8" spans="1:31" ht="18.75" customHeight="1">
      <c r="A8" s="211" t="s">
        <v>91</v>
      </c>
      <c r="B8" s="212"/>
      <c r="C8" s="277" t="s">
        <v>1164</v>
      </c>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4"/>
    </row>
    <row r="9" spans="1:31" ht="19.5" customHeight="1">
      <c r="A9" s="211" t="s">
        <v>92</v>
      </c>
      <c r="B9" s="212"/>
      <c r="C9" s="221" t="s">
        <v>73</v>
      </c>
      <c r="D9" s="222"/>
      <c r="E9" s="222"/>
      <c r="F9" s="222"/>
      <c r="G9" s="222"/>
      <c r="H9" s="222"/>
      <c r="I9" s="222"/>
      <c r="J9" s="222"/>
      <c r="K9" s="223"/>
      <c r="L9" s="224" t="s">
        <v>287</v>
      </c>
      <c r="M9" s="225"/>
      <c r="N9" s="225"/>
      <c r="O9" s="225"/>
      <c r="P9" s="225"/>
      <c r="Q9" s="225"/>
      <c r="R9" s="225"/>
      <c r="S9" s="225"/>
      <c r="T9" s="225"/>
      <c r="U9" s="225"/>
      <c r="V9" s="225"/>
      <c r="W9" s="225"/>
      <c r="X9" s="225"/>
      <c r="Y9" s="225"/>
      <c r="Z9" s="225"/>
      <c r="AA9" s="226"/>
      <c r="AB9" s="227" t="str">
        <f>IF(C9="","",VLOOKUP(C9,作成手順!$B$138:$C$149,2,0))</f>
        <v>WDT</v>
      </c>
      <c r="AC9" s="228"/>
      <c r="AD9" s="228"/>
      <c r="AE9" s="229"/>
    </row>
    <row r="10" spans="1:31" s="65" customFormat="1" ht="35.1" customHeight="1">
      <c r="A10" s="211" t="s">
        <v>112</v>
      </c>
      <c r="B10" s="212"/>
      <c r="C10" s="230"/>
      <c r="D10" s="231"/>
      <c r="E10" s="231"/>
      <c r="F10" s="231"/>
      <c r="G10" s="231"/>
      <c r="H10" s="231"/>
      <c r="I10" s="231"/>
      <c r="J10" s="231"/>
      <c r="K10" s="232"/>
      <c r="L10" s="233" t="s">
        <v>146</v>
      </c>
      <c r="M10" s="234"/>
      <c r="N10" s="234"/>
      <c r="O10" s="234"/>
      <c r="P10" s="234"/>
      <c r="Q10" s="234"/>
      <c r="R10" s="234"/>
      <c r="S10" s="234"/>
      <c r="T10" s="234"/>
      <c r="U10" s="234"/>
      <c r="V10" s="234"/>
      <c r="W10" s="234"/>
      <c r="X10" s="234"/>
      <c r="Y10" s="234"/>
      <c r="Z10" s="234"/>
      <c r="AA10" s="234"/>
      <c r="AB10" s="234"/>
      <c r="AC10" s="234"/>
      <c r="AD10" s="234"/>
      <c r="AE10" s="235"/>
    </row>
    <row r="11" spans="1:31" s="65" customFormat="1" ht="33.6" customHeight="1">
      <c r="A11" s="211" t="s">
        <v>113</v>
      </c>
      <c r="B11" s="212"/>
      <c r="C11" s="230" t="s">
        <v>1147</v>
      </c>
      <c r="D11" s="231"/>
      <c r="E11" s="231"/>
      <c r="F11" s="231"/>
      <c r="G11" s="231"/>
      <c r="H11" s="231"/>
      <c r="I11" s="231"/>
      <c r="J11" s="231"/>
      <c r="K11" s="232"/>
      <c r="L11" s="233" t="s">
        <v>115</v>
      </c>
      <c r="M11" s="234"/>
      <c r="N11" s="234"/>
      <c r="O11" s="234"/>
      <c r="P11" s="234"/>
      <c r="Q11" s="234"/>
      <c r="R11" s="234"/>
      <c r="S11" s="234"/>
      <c r="T11" s="234"/>
      <c r="U11" s="234"/>
      <c r="V11" s="234"/>
      <c r="W11" s="234"/>
      <c r="X11" s="234"/>
      <c r="Y11" s="234"/>
      <c r="Z11" s="234"/>
      <c r="AA11" s="234"/>
      <c r="AB11" s="234"/>
      <c r="AC11" s="234"/>
      <c r="AD11" s="234"/>
      <c r="AE11" s="235"/>
    </row>
    <row r="12" spans="1:31" ht="35.25" customHeight="1" thickBot="1">
      <c r="A12" s="236" t="s">
        <v>114</v>
      </c>
      <c r="B12" s="237"/>
      <c r="C12" s="247" t="s">
        <v>1148</v>
      </c>
      <c r="D12" s="248"/>
      <c r="E12" s="248"/>
      <c r="F12" s="248"/>
      <c r="G12" s="248"/>
      <c r="H12" s="248"/>
      <c r="I12" s="248"/>
      <c r="J12" s="248"/>
      <c r="K12" s="249"/>
      <c r="L12" s="244" t="s">
        <v>154</v>
      </c>
      <c r="M12" s="245"/>
      <c r="N12" s="245"/>
      <c r="O12" s="245"/>
      <c r="P12" s="245"/>
      <c r="Q12" s="245"/>
      <c r="R12" s="245"/>
      <c r="S12" s="245"/>
      <c r="T12" s="245"/>
      <c r="U12" s="245"/>
      <c r="V12" s="245"/>
      <c r="W12" s="245"/>
      <c r="X12" s="245"/>
      <c r="Y12" s="245"/>
      <c r="Z12" s="245"/>
      <c r="AA12" s="245"/>
      <c r="AB12" s="245"/>
      <c r="AC12" s="245"/>
      <c r="AD12" s="245"/>
      <c r="AE12" s="246"/>
    </row>
    <row r="13" spans="1:31" ht="9" customHeight="1" thickBo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3.5" thickBot="1">
      <c r="A14" s="241" t="s">
        <v>43</v>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3"/>
    </row>
    <row r="15" spans="1:31" ht="10.3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45" customHeight="1" thickBot="1">
      <c r="A16" s="11" t="s">
        <v>41</v>
      </c>
      <c r="B16" s="11" t="s">
        <v>42</v>
      </c>
      <c r="C16" s="11" t="s">
        <v>40</v>
      </c>
      <c r="D16" s="238" t="s">
        <v>96</v>
      </c>
      <c r="E16" s="240"/>
      <c r="F16" s="238" t="s">
        <v>164</v>
      </c>
      <c r="G16" s="239"/>
      <c r="H16" s="239"/>
      <c r="I16" s="239"/>
      <c r="J16" s="239"/>
      <c r="K16" s="239"/>
      <c r="L16" s="239"/>
      <c r="M16" s="239"/>
      <c r="N16" s="239"/>
      <c r="O16" s="239"/>
      <c r="P16" s="239"/>
      <c r="Q16" s="239"/>
      <c r="R16" s="239"/>
      <c r="S16" s="239"/>
      <c r="T16" s="239"/>
      <c r="U16" s="239"/>
      <c r="V16" s="239"/>
      <c r="W16" s="239"/>
      <c r="X16" s="239"/>
      <c r="Y16" s="240"/>
      <c r="Z16" s="238" t="s">
        <v>166</v>
      </c>
      <c r="AA16" s="239"/>
      <c r="AB16" s="239"/>
      <c r="AC16" s="239"/>
      <c r="AD16" s="240"/>
      <c r="AE16" s="68" t="s">
        <v>98</v>
      </c>
    </row>
    <row r="17" spans="1:31" ht="19.5" customHeight="1" thickBot="1">
      <c r="A17" s="69" t="s">
        <v>82</v>
      </c>
      <c r="B17" s="184" t="s">
        <v>1133</v>
      </c>
      <c r="C17" s="71" t="str">
        <f>IFERROR(_xlfn.IFS(OR(B17="",B17="TRA"),"",COUNTIF(B17,"TRE")&gt;=1,MAX(C$16:C16)+1,COUNTIF(B17,"Acro-Pair")&gt;=1,MAX(C$16:C16)+1,COUNTIF(B17,"*ACRO*")&gt;=1,MAX(C$16:C16)+1,COUNTIF(B17,"HYBRID")&gt;=1,MAX(C$16:C16)+1),"")</f>
        <v/>
      </c>
      <c r="D17" s="72" t="str">
        <f>IF(OR(B17="",B17="TRA",B17="TRE"),"",B17)</f>
        <v/>
      </c>
      <c r="E17" s="73"/>
      <c r="F17" s="179"/>
      <c r="G17" s="180"/>
      <c r="H17" s="180"/>
      <c r="I17" s="180"/>
      <c r="J17" s="180"/>
      <c r="K17" s="180"/>
      <c r="L17" s="180"/>
      <c r="M17" s="180"/>
      <c r="N17" s="180"/>
      <c r="O17" s="180"/>
      <c r="P17" s="180"/>
      <c r="Q17" s="180"/>
      <c r="R17" s="180"/>
      <c r="S17" s="180"/>
      <c r="T17" s="180"/>
      <c r="U17" s="180"/>
      <c r="V17" s="180"/>
      <c r="W17" s="180"/>
      <c r="X17" s="180"/>
      <c r="Y17" s="181"/>
      <c r="Z17" s="182"/>
      <c r="AA17" s="180"/>
      <c r="AB17" s="180"/>
      <c r="AC17" s="180"/>
      <c r="AD17" s="183"/>
      <c r="AE17" s="109"/>
    </row>
    <row r="18" spans="1:31" ht="19.5" customHeight="1" thickBot="1">
      <c r="A18" s="74"/>
      <c r="B18" s="75" t="s">
        <v>398</v>
      </c>
      <c r="C18" s="76"/>
      <c r="D18" s="108" t="str">
        <f>IFERROR(_xlfn.IFS(OR(B17="",B17="TRA",B17="TRE"),"",COUNTIF(B17,"Acro-Pair")&gt;=1,0.1,COUNTIF(B17,"*ACRO*")&gt;=1,0.5,COUNTIF(B17,"HYBRID")&gt;=1,0.5),"")</f>
        <v/>
      </c>
      <c r="E18" s="73"/>
      <c r="F18" s="77" t="str">
        <f>_xlfn.IFNA(VLOOKUP(F17,'Codes + Draft Values最新'!$A$4:$B$542,2,),"")</f>
        <v/>
      </c>
      <c r="G18" s="77" t="str">
        <f>_xlfn.IFNA(VLOOKUP(G17,'Codes + Draft Values最新'!$A$4:$B$542,2,),"")</f>
        <v/>
      </c>
      <c r="H18" s="77" t="str">
        <f>_xlfn.IFNA(VLOOKUP(H17,'Codes + Draft Values最新'!$A$4:$B$542,2,),"")</f>
        <v/>
      </c>
      <c r="I18" s="77" t="str">
        <f>_xlfn.IFNA(VLOOKUP(I17,'Codes + Draft Values最新'!$A$4:$B$542,2,),"")</f>
        <v/>
      </c>
      <c r="J18" s="77" t="str">
        <f>_xlfn.IFNA(VLOOKUP(J17,'Codes + Draft Values最新'!$A$4:$B$542,2,),"")</f>
        <v/>
      </c>
      <c r="K18" s="77" t="str">
        <f>_xlfn.IFNA(VLOOKUP(K17,'Codes + Draft Values最新'!$A$4:$B$542,2,),"")</f>
        <v/>
      </c>
      <c r="L18" s="77" t="str">
        <f>_xlfn.IFNA(VLOOKUP(L17,'Codes + Draft Values最新'!$A$4:$B$542,2,),"")</f>
        <v/>
      </c>
      <c r="M18" s="77" t="str">
        <f>_xlfn.IFNA(VLOOKUP(M17,'Codes + Draft Values最新'!$A$4:$B$542,2,),"")</f>
        <v/>
      </c>
      <c r="N18" s="77" t="str">
        <f>_xlfn.IFNA(VLOOKUP(N17,'Codes + Draft Values最新'!$A$4:$B$542,2,),"")</f>
        <v/>
      </c>
      <c r="O18" s="77" t="str">
        <f>_xlfn.IFNA(VLOOKUP(O17,'Codes + Draft Values最新'!$A$4:$B$542,2,),"")</f>
        <v/>
      </c>
      <c r="P18" s="77" t="str">
        <f>_xlfn.IFNA(VLOOKUP(P17,'Codes + Draft Values最新'!$A$4:$B$542,2,),"")</f>
        <v/>
      </c>
      <c r="Q18" s="77" t="str">
        <f>_xlfn.IFNA(VLOOKUP(Q17,'Codes + Draft Values最新'!$A$4:$B$542,2,),"")</f>
        <v/>
      </c>
      <c r="R18" s="77" t="str">
        <f>_xlfn.IFNA(VLOOKUP(R17,'Codes + Draft Values最新'!$A$4:$B$542,2,),"")</f>
        <v/>
      </c>
      <c r="S18" s="77" t="str">
        <f>_xlfn.IFNA(VLOOKUP(S17,'Codes + Draft Values最新'!$A$4:$B$542,2,),"")</f>
        <v/>
      </c>
      <c r="T18" s="77" t="str">
        <f>_xlfn.IFNA(VLOOKUP(T17,'Codes + Draft Values最新'!$A$4:$B$542,2,),"")</f>
        <v/>
      </c>
      <c r="U18" s="77" t="str">
        <f>_xlfn.IFNA(VLOOKUP(U17,'Codes + Draft Values最新'!$A$4:$B$542,2,),"")</f>
        <v/>
      </c>
      <c r="V18" s="77" t="str">
        <f>_xlfn.IFNA(VLOOKUP(V17,'Codes + Draft Values最新'!$A$4:$B$542,2,),"")</f>
        <v/>
      </c>
      <c r="W18" s="77" t="str">
        <f>_xlfn.IFNA(VLOOKUP(W17,'Codes + Draft Values最新'!$A$4:$B$542,2,),"")</f>
        <v/>
      </c>
      <c r="X18" s="77" t="str">
        <f>_xlfn.IFNA(VLOOKUP(X17,'Codes + Draft Values最新'!$A$4:$B$542,2,),"")</f>
        <v/>
      </c>
      <c r="Y18" s="78" t="str">
        <f>_xlfn.IFNA(VLOOKUP(Y17,'Codes + Draft Values最新'!$A$4:$B$542,2,),"")</f>
        <v/>
      </c>
      <c r="Z18" s="79" t="str">
        <f>_xlfn.IFNA(VLOOKUP(Z17,'Codes + Draft Values最新'!$A$4:$B$542,2,),"")</f>
        <v/>
      </c>
      <c r="AA18" s="77" t="str">
        <f>_xlfn.IFNA(VLOOKUP(AA17,'Codes + Draft Values最新'!$A$4:$B$542,2,),"")</f>
        <v/>
      </c>
      <c r="AB18" s="77" t="str">
        <f>_xlfn.IFNA(VLOOKUP(AB17,'Codes + Draft Values最新'!$A$4:$B$542,2,),"")</f>
        <v/>
      </c>
      <c r="AC18" s="77" t="str">
        <f>_xlfn.IFNA(VLOOKUP(AC17,'Codes + Draft Values最新'!$A$4:$B$542,2,),"")</f>
        <v/>
      </c>
      <c r="AD18" s="80" t="str">
        <f>_xlfn.IFNA(VLOOKUP(AD17,'Codes + Draft Values最新'!$A$4:$B$542,2,),"")</f>
        <v/>
      </c>
      <c r="AE18" s="110">
        <f>SUM(D18:AD18)</f>
        <v>0</v>
      </c>
    </row>
    <row r="19" spans="1:31" ht="19.5" customHeight="1" thickBot="1">
      <c r="A19" s="69" t="s">
        <v>82</v>
      </c>
      <c r="B19" s="184" t="s">
        <v>1149</v>
      </c>
      <c r="C19" s="71">
        <f>IFERROR(_xlfn.IFS(OR(B19="",B19="TRA"),"",COUNTIF(B19,"TRE")&gt;=1,MAX(C$16:C18)+1,COUNTIF(B19,"Acro-Pair")&gt;=1,MAX(C$16:C18)+1,COUNTIF(B19,"*ACRO*")&gt;=1,MAX(C$16:C18)+1,COUNTIF(B19,"HYBRID")&gt;=1,MAX(C$16:C18)+1),"")</f>
        <v>1</v>
      </c>
      <c r="D19" s="72" t="str">
        <f>IF(OR(B19="",B19="TRA",B19="TRE"),"",B19)</f>
        <v/>
      </c>
      <c r="E19" s="73"/>
      <c r="F19" s="179" t="s">
        <v>1150</v>
      </c>
      <c r="G19" s="180"/>
      <c r="H19" s="180"/>
      <c r="I19" s="180"/>
      <c r="J19" s="180"/>
      <c r="K19" s="180"/>
      <c r="L19" s="180"/>
      <c r="M19" s="180"/>
      <c r="N19" s="180"/>
      <c r="O19" s="180"/>
      <c r="P19" s="180"/>
      <c r="Q19" s="180"/>
      <c r="R19" s="180"/>
      <c r="S19" s="180"/>
      <c r="T19" s="180"/>
      <c r="U19" s="180"/>
      <c r="V19" s="180"/>
      <c r="W19" s="180"/>
      <c r="X19" s="180"/>
      <c r="Y19" s="181"/>
      <c r="Z19" s="182"/>
      <c r="AA19" s="180"/>
      <c r="AB19" s="180"/>
      <c r="AC19" s="180"/>
      <c r="AD19" s="183"/>
      <c r="AE19" s="111"/>
    </row>
    <row r="20" spans="1:31" ht="19.5" customHeight="1" thickBot="1">
      <c r="A20" s="81"/>
      <c r="B20" s="82" t="s">
        <v>3</v>
      </c>
      <c r="C20" s="83"/>
      <c r="D20" s="108" t="str">
        <f>IFERROR(_xlfn.IFS(OR(B19="",B19="TRA",B19="TRE"),"",COUNTIF(B19,"Acro-Pair")&gt;=1,0.1,COUNTIF(B19,"*ACRO*")&gt;=1,0.5,COUNTIF(B19,"HYBRID")&gt;=1,0.5),"")</f>
        <v/>
      </c>
      <c r="E20" s="73"/>
      <c r="F20" s="84">
        <f>_xlfn.IFNA(VLOOKUP(F19,'Codes + Draft Values最新'!$A$4:$B$542,2,),"")</f>
        <v>3</v>
      </c>
      <c r="G20" s="85" t="str">
        <f>_xlfn.IFNA(VLOOKUP(G19,'Codes + Draft Values最新'!$A$4:$B$542,2,),"")</f>
        <v/>
      </c>
      <c r="H20" s="85" t="str">
        <f>_xlfn.IFNA(VLOOKUP(H19,'Codes + Draft Values最新'!$A$4:$B$542,2,),"")</f>
        <v/>
      </c>
      <c r="I20" s="85" t="str">
        <f>_xlfn.IFNA(VLOOKUP(I19,'Codes + Draft Values最新'!$A$4:$B$542,2,),"")</f>
        <v/>
      </c>
      <c r="J20" s="85" t="str">
        <f>_xlfn.IFNA(VLOOKUP(J19,'Codes + Draft Values最新'!$A$4:$B$542,2,),"")</f>
        <v/>
      </c>
      <c r="K20" s="85" t="str">
        <f>_xlfn.IFNA(VLOOKUP(K19,'Codes + Draft Values最新'!$A$4:$B$542,2,),"")</f>
        <v/>
      </c>
      <c r="L20" s="85" t="str">
        <f>_xlfn.IFNA(VLOOKUP(L19,'Codes + Draft Values最新'!$A$4:$B$542,2,),"")</f>
        <v/>
      </c>
      <c r="M20" s="85" t="str">
        <f>_xlfn.IFNA(VLOOKUP(M19,'Codes + Draft Values最新'!$A$4:$B$542,2,),"")</f>
        <v/>
      </c>
      <c r="N20" s="85" t="str">
        <f>_xlfn.IFNA(VLOOKUP(N19,'Codes + Draft Values最新'!$A$4:$B$542,2,),"")</f>
        <v/>
      </c>
      <c r="O20" s="85" t="str">
        <f>_xlfn.IFNA(VLOOKUP(O19,'Codes + Draft Values最新'!$A$4:$B$542,2,),"")</f>
        <v/>
      </c>
      <c r="P20" s="85" t="str">
        <f>_xlfn.IFNA(VLOOKUP(P19,'Codes + Draft Values最新'!$A$4:$B$542,2,),"")</f>
        <v/>
      </c>
      <c r="Q20" s="85" t="str">
        <f>_xlfn.IFNA(VLOOKUP(Q19,'Codes + Draft Values最新'!$A$4:$B$542,2,),"")</f>
        <v/>
      </c>
      <c r="R20" s="85" t="str">
        <f>_xlfn.IFNA(VLOOKUP(R19,'Codes + Draft Values最新'!$A$4:$B$542,2,),"")</f>
        <v/>
      </c>
      <c r="S20" s="85" t="str">
        <f>_xlfn.IFNA(VLOOKUP(S19,'Codes + Draft Values最新'!$A$4:$B$542,2,),"")</f>
        <v/>
      </c>
      <c r="T20" s="85" t="str">
        <f>_xlfn.IFNA(VLOOKUP(T19,'Codes + Draft Values最新'!$A$4:$B$542,2,),"")</f>
        <v/>
      </c>
      <c r="U20" s="85" t="str">
        <f>_xlfn.IFNA(VLOOKUP(U19,'Codes + Draft Values最新'!$A$4:$B$542,2,),"")</f>
        <v/>
      </c>
      <c r="V20" s="85" t="str">
        <f>_xlfn.IFNA(VLOOKUP(V19,'Codes + Draft Values最新'!$A$4:$B$542,2,),"")</f>
        <v/>
      </c>
      <c r="W20" s="85" t="str">
        <f>_xlfn.IFNA(VLOOKUP(W19,'Codes + Draft Values最新'!$A$4:$B$542,2,),"")</f>
        <v/>
      </c>
      <c r="X20" s="85" t="str">
        <f>_xlfn.IFNA(VLOOKUP(X19,'Codes + Draft Values最新'!$A$4:$B$542,2,),"")</f>
        <v/>
      </c>
      <c r="Y20" s="86" t="str">
        <f>_xlfn.IFNA(VLOOKUP(Y19,'Codes + Draft Values最新'!$A$4:$B$542,2,),"")</f>
        <v/>
      </c>
      <c r="Z20" s="87" t="str">
        <f>_xlfn.IFNA(VLOOKUP(Z19,'Codes + Draft Values最新'!$A$4:$B$542,2,),"")</f>
        <v/>
      </c>
      <c r="AA20" s="85" t="str">
        <f>_xlfn.IFNA(VLOOKUP(AA19,'Codes + Draft Values最新'!$A$4:$B$542,2,),"")</f>
        <v/>
      </c>
      <c r="AB20" s="85" t="str">
        <f>_xlfn.IFNA(VLOOKUP(AB19,'Codes + Draft Values最新'!$A$4:$B$542,2,),"")</f>
        <v/>
      </c>
      <c r="AC20" s="85" t="str">
        <f>_xlfn.IFNA(VLOOKUP(AC19,'Codes + Draft Values最新'!$A$4:$B$542,2,),"")</f>
        <v/>
      </c>
      <c r="AD20" s="88" t="str">
        <f>_xlfn.IFNA(VLOOKUP(AD19,'Codes + Draft Values最新'!$A$4:$B$542,2,),"")</f>
        <v/>
      </c>
      <c r="AE20" s="110">
        <f>SUM(D20:AD20)</f>
        <v>3</v>
      </c>
    </row>
    <row r="21" spans="1:31" ht="19.5" customHeight="1" thickBot="1">
      <c r="A21" s="69" t="s">
        <v>82</v>
      </c>
      <c r="B21" s="184" t="s">
        <v>1133</v>
      </c>
      <c r="C21" s="71" t="str">
        <f>IFERROR(_xlfn.IFS(OR(B21="",B21="TRA"),"",COUNTIF(B21,"TRE")&gt;=1,MAX(C$16:C20)+1,COUNTIF(B21,"Acro-Pair")&gt;=1,MAX(C$16:C20)+1,COUNTIF(B21,"*ACRO*")&gt;=1,MAX(C$16:C20)+1,COUNTIF(B21,"HYBRID")&gt;=1,MAX(C$16:C20)+1),"")</f>
        <v/>
      </c>
      <c r="D21" s="72" t="str">
        <f>IF(OR(B21="",B21="TRA",B21="TRE"),"",B21)</f>
        <v/>
      </c>
      <c r="E21" s="73"/>
      <c r="F21" s="179"/>
      <c r="G21" s="180"/>
      <c r="H21" s="180"/>
      <c r="I21" s="180"/>
      <c r="J21" s="180"/>
      <c r="K21" s="180"/>
      <c r="L21" s="180"/>
      <c r="M21" s="180"/>
      <c r="N21" s="180"/>
      <c r="O21" s="180"/>
      <c r="P21" s="180"/>
      <c r="Q21" s="180"/>
      <c r="R21" s="180"/>
      <c r="S21" s="180"/>
      <c r="T21" s="180"/>
      <c r="U21" s="180"/>
      <c r="V21" s="180"/>
      <c r="W21" s="180"/>
      <c r="X21" s="180"/>
      <c r="Y21" s="181"/>
      <c r="Z21" s="182"/>
      <c r="AA21" s="180"/>
      <c r="AB21" s="180"/>
      <c r="AC21" s="180"/>
      <c r="AD21" s="183"/>
      <c r="AE21" s="112"/>
    </row>
    <row r="22" spans="1:31" ht="19.5" customHeight="1" thickBot="1">
      <c r="A22" s="81"/>
      <c r="B22" s="82" t="s">
        <v>3</v>
      </c>
      <c r="C22" s="83"/>
      <c r="D22" s="108" t="str">
        <f>IFERROR(_xlfn.IFS(OR(B21="",B21="TRA",B21="TRE"),"",COUNTIF(B21,"Acro-Pair")&gt;=1,0.1,COUNTIF(B21,"*ACRO*")&gt;=1,0.5,COUNTIF(B21,"HYBRID")&gt;=1,0.5),"")</f>
        <v/>
      </c>
      <c r="E22" s="73"/>
      <c r="F22" s="84" t="str">
        <f>_xlfn.IFNA(VLOOKUP(F21,'Codes + Draft Values最新'!$A$4:$B$542,2,),"")</f>
        <v/>
      </c>
      <c r="G22" s="85" t="str">
        <f>_xlfn.IFNA(VLOOKUP(G21,'Codes + Draft Values最新'!$A$4:$B$542,2,),"")</f>
        <v/>
      </c>
      <c r="H22" s="85" t="str">
        <f>_xlfn.IFNA(VLOOKUP(H21,'Codes + Draft Values最新'!$A$4:$B$542,2,),"")</f>
        <v/>
      </c>
      <c r="I22" s="85" t="str">
        <f>_xlfn.IFNA(VLOOKUP(I21,'Codes + Draft Values最新'!$A$4:$B$542,2,),"")</f>
        <v/>
      </c>
      <c r="J22" s="85" t="str">
        <f>_xlfn.IFNA(VLOOKUP(J21,'Codes + Draft Values最新'!$A$4:$B$542,2,),"")</f>
        <v/>
      </c>
      <c r="K22" s="85" t="str">
        <f>_xlfn.IFNA(VLOOKUP(K21,'Codes + Draft Values最新'!$A$4:$B$542,2,),"")</f>
        <v/>
      </c>
      <c r="L22" s="85" t="str">
        <f>_xlfn.IFNA(VLOOKUP(L21,'Codes + Draft Values最新'!$A$4:$B$542,2,),"")</f>
        <v/>
      </c>
      <c r="M22" s="85" t="str">
        <f>_xlfn.IFNA(VLOOKUP(M21,'Codes + Draft Values最新'!$A$4:$B$542,2,),"")</f>
        <v/>
      </c>
      <c r="N22" s="85" t="str">
        <f>_xlfn.IFNA(VLOOKUP(N21,'Codes + Draft Values最新'!$A$4:$B$542,2,),"")</f>
        <v/>
      </c>
      <c r="O22" s="85" t="str">
        <f>_xlfn.IFNA(VLOOKUP(O21,'Codes + Draft Values最新'!$A$4:$B$542,2,),"")</f>
        <v/>
      </c>
      <c r="P22" s="85" t="str">
        <f>_xlfn.IFNA(VLOOKUP(P21,'Codes + Draft Values最新'!$A$4:$B$542,2,),"")</f>
        <v/>
      </c>
      <c r="Q22" s="85" t="str">
        <f>_xlfn.IFNA(VLOOKUP(Q21,'Codes + Draft Values最新'!$A$4:$B$542,2,),"")</f>
        <v/>
      </c>
      <c r="R22" s="85" t="str">
        <f>_xlfn.IFNA(VLOOKUP(R21,'Codes + Draft Values最新'!$A$4:$B$542,2,),"")</f>
        <v/>
      </c>
      <c r="S22" s="85" t="str">
        <f>_xlfn.IFNA(VLOOKUP(S21,'Codes + Draft Values最新'!$A$4:$B$542,2,),"")</f>
        <v/>
      </c>
      <c r="T22" s="85" t="str">
        <f>_xlfn.IFNA(VLOOKUP(T21,'Codes + Draft Values最新'!$A$4:$B$542,2,),"")</f>
        <v/>
      </c>
      <c r="U22" s="85" t="str">
        <f>_xlfn.IFNA(VLOOKUP(U21,'Codes + Draft Values最新'!$A$4:$B$542,2,),"")</f>
        <v/>
      </c>
      <c r="V22" s="85" t="str">
        <f>_xlfn.IFNA(VLOOKUP(V21,'Codes + Draft Values最新'!$A$4:$B$542,2,),"")</f>
        <v/>
      </c>
      <c r="W22" s="85" t="str">
        <f>_xlfn.IFNA(VLOOKUP(W21,'Codes + Draft Values最新'!$A$4:$B$542,2,),"")</f>
        <v/>
      </c>
      <c r="X22" s="85" t="str">
        <f>_xlfn.IFNA(VLOOKUP(X21,'Codes + Draft Values最新'!$A$4:$B$542,2,),"")</f>
        <v/>
      </c>
      <c r="Y22" s="86" t="str">
        <f>_xlfn.IFNA(VLOOKUP(Y21,'Codes + Draft Values最新'!$A$4:$B$542,2,),"")</f>
        <v/>
      </c>
      <c r="Z22" s="87" t="str">
        <f>_xlfn.IFNA(VLOOKUP(Z21,'Codes + Draft Values最新'!$A$4:$B$542,2,),"")</f>
        <v/>
      </c>
      <c r="AA22" s="85" t="str">
        <f>_xlfn.IFNA(VLOOKUP(AA21,'Codes + Draft Values最新'!$A$4:$B$542,2,),"")</f>
        <v/>
      </c>
      <c r="AB22" s="85" t="str">
        <f>_xlfn.IFNA(VLOOKUP(AB21,'Codes + Draft Values最新'!$A$4:$B$542,2,),"")</f>
        <v/>
      </c>
      <c r="AC22" s="85" t="str">
        <f>_xlfn.IFNA(VLOOKUP(AC21,'Codes + Draft Values最新'!$A$4:$B$542,2,),"")</f>
        <v/>
      </c>
      <c r="AD22" s="88" t="str">
        <f>_xlfn.IFNA(VLOOKUP(AD21,'Codes + Draft Values最新'!$A$4:$B$542,2,),"")</f>
        <v/>
      </c>
      <c r="AE22" s="110">
        <f>SUM(D22:AD22)</f>
        <v>0</v>
      </c>
    </row>
    <row r="23" spans="1:31" ht="19.5" customHeight="1" thickBot="1">
      <c r="A23" s="69" t="s">
        <v>82</v>
      </c>
      <c r="B23" s="184" t="s">
        <v>1149</v>
      </c>
      <c r="C23" s="71">
        <f>IFERROR(_xlfn.IFS(OR(B23="",B23="TRA"),"",COUNTIF(B23,"TRE")&gt;=1,MAX(C$16:C22)+1,COUNTIF(B23,"Acro-Pair")&gt;=1,MAX(C$16:C22)+1,COUNTIF(B23,"*ACRO*")&gt;=1,MAX(C$16:C22)+1,COUNTIF(B23,"HYBRID")&gt;=1,MAX(C$16:C22)+1),"")</f>
        <v>2</v>
      </c>
      <c r="D23" s="72" t="str">
        <f>IF(OR(B23="",B23="TRA",B23="TRE"),"",B23)</f>
        <v/>
      </c>
      <c r="E23" s="73"/>
      <c r="F23" s="179" t="s">
        <v>30</v>
      </c>
      <c r="G23" s="180"/>
      <c r="H23" s="180"/>
      <c r="I23" s="180"/>
      <c r="J23" s="180"/>
      <c r="K23" s="180"/>
      <c r="L23" s="180"/>
      <c r="M23" s="180"/>
      <c r="N23" s="180"/>
      <c r="O23" s="180"/>
      <c r="P23" s="180"/>
      <c r="Q23" s="180"/>
      <c r="R23" s="180"/>
      <c r="S23" s="180"/>
      <c r="T23" s="180"/>
      <c r="U23" s="180"/>
      <c r="V23" s="180"/>
      <c r="W23" s="180"/>
      <c r="X23" s="180"/>
      <c r="Y23" s="181"/>
      <c r="Z23" s="182"/>
      <c r="AA23" s="180"/>
      <c r="AB23" s="180"/>
      <c r="AC23" s="180"/>
      <c r="AD23" s="183"/>
      <c r="AE23" s="112"/>
    </row>
    <row r="24" spans="1:31" ht="19.5" customHeight="1" thickBot="1">
      <c r="A24" s="81"/>
      <c r="B24" s="82" t="s">
        <v>3</v>
      </c>
      <c r="C24" s="83"/>
      <c r="D24" s="108" t="str">
        <f>IFERROR(_xlfn.IFS(OR(B23="",B23="TRA",B23="TRE"),"",COUNTIF(B23,"Acro-Pair")&gt;=1,0.1,COUNTIF(B23,"*ACRO*")&gt;=1,0.5,COUNTIF(B23,"HYBRID")&gt;=1,0.5),"")</f>
        <v/>
      </c>
      <c r="E24" s="73"/>
      <c r="F24" s="84">
        <f>_xlfn.IFNA(VLOOKUP(F23,'Codes + Draft Values最新'!$A$4:$B$542,2,),"")</f>
        <v>2.8</v>
      </c>
      <c r="G24" s="85" t="str">
        <f>_xlfn.IFNA(VLOOKUP(G23,'Codes + Draft Values最新'!$A$4:$B$542,2,),"")</f>
        <v/>
      </c>
      <c r="H24" s="85" t="str">
        <f>_xlfn.IFNA(VLOOKUP(H23,'Codes + Draft Values最新'!$A$4:$B$542,2,),"")</f>
        <v/>
      </c>
      <c r="I24" s="85" t="str">
        <f>_xlfn.IFNA(VLOOKUP(I23,'Codes + Draft Values最新'!$A$4:$B$542,2,),"")</f>
        <v/>
      </c>
      <c r="J24" s="85" t="str">
        <f>_xlfn.IFNA(VLOOKUP(J23,'Codes + Draft Values最新'!$A$4:$B$542,2,),"")</f>
        <v/>
      </c>
      <c r="K24" s="85" t="str">
        <f>_xlfn.IFNA(VLOOKUP(K23,'Codes + Draft Values最新'!$A$4:$B$542,2,),"")</f>
        <v/>
      </c>
      <c r="L24" s="85" t="str">
        <f>_xlfn.IFNA(VLOOKUP(L23,'Codes + Draft Values最新'!$A$4:$B$542,2,),"")</f>
        <v/>
      </c>
      <c r="M24" s="85" t="str">
        <f>_xlfn.IFNA(VLOOKUP(M23,'Codes + Draft Values最新'!$A$4:$B$542,2,),"")</f>
        <v/>
      </c>
      <c r="N24" s="85" t="str">
        <f>_xlfn.IFNA(VLOOKUP(N23,'Codes + Draft Values最新'!$A$4:$B$542,2,),"")</f>
        <v/>
      </c>
      <c r="O24" s="85" t="str">
        <f>_xlfn.IFNA(VLOOKUP(O23,'Codes + Draft Values最新'!$A$4:$B$542,2,),"")</f>
        <v/>
      </c>
      <c r="P24" s="85" t="str">
        <f>_xlfn.IFNA(VLOOKUP(P23,'Codes + Draft Values最新'!$A$4:$B$542,2,),"")</f>
        <v/>
      </c>
      <c r="Q24" s="85" t="str">
        <f>_xlfn.IFNA(VLOOKUP(Q23,'Codes + Draft Values最新'!$A$4:$B$542,2,),"")</f>
        <v/>
      </c>
      <c r="R24" s="85" t="str">
        <f>_xlfn.IFNA(VLOOKUP(R23,'Codes + Draft Values最新'!$A$4:$B$542,2,),"")</f>
        <v/>
      </c>
      <c r="S24" s="85" t="str">
        <f>_xlfn.IFNA(VLOOKUP(S23,'Codes + Draft Values最新'!$A$4:$B$542,2,),"")</f>
        <v/>
      </c>
      <c r="T24" s="85" t="str">
        <f>_xlfn.IFNA(VLOOKUP(T23,'Codes + Draft Values最新'!$A$4:$B$542,2,),"")</f>
        <v/>
      </c>
      <c r="U24" s="85" t="str">
        <f>_xlfn.IFNA(VLOOKUP(U23,'Codes + Draft Values最新'!$A$4:$B$542,2,),"")</f>
        <v/>
      </c>
      <c r="V24" s="85" t="str">
        <f>_xlfn.IFNA(VLOOKUP(V23,'Codes + Draft Values最新'!$A$4:$B$542,2,),"")</f>
        <v/>
      </c>
      <c r="W24" s="85" t="str">
        <f>_xlfn.IFNA(VLOOKUP(W23,'Codes + Draft Values最新'!$A$4:$B$542,2,),"")</f>
        <v/>
      </c>
      <c r="X24" s="85" t="str">
        <f>_xlfn.IFNA(VLOOKUP(X23,'Codes + Draft Values最新'!$A$4:$B$542,2,),"")</f>
        <v/>
      </c>
      <c r="Y24" s="86" t="str">
        <f>_xlfn.IFNA(VLOOKUP(Y23,'Codes + Draft Values最新'!$A$4:$B$542,2,),"")</f>
        <v/>
      </c>
      <c r="Z24" s="87" t="str">
        <f>_xlfn.IFNA(VLOOKUP(Z23,'Codes + Draft Values最新'!$A$4:$B$542,2,),"")</f>
        <v/>
      </c>
      <c r="AA24" s="85" t="str">
        <f>_xlfn.IFNA(VLOOKUP(AA23,'Codes + Draft Values最新'!$A$4:$B$542,2,),"")</f>
        <v/>
      </c>
      <c r="AB24" s="85" t="str">
        <f>_xlfn.IFNA(VLOOKUP(AB23,'Codes + Draft Values最新'!$A$4:$B$542,2,),"")</f>
        <v/>
      </c>
      <c r="AC24" s="85" t="str">
        <f>_xlfn.IFNA(VLOOKUP(AC23,'Codes + Draft Values最新'!$A$4:$B$542,2,),"")</f>
        <v/>
      </c>
      <c r="AD24" s="88" t="str">
        <f>_xlfn.IFNA(VLOOKUP(AD23,'Codes + Draft Values最新'!$A$4:$B$542,2,),"")</f>
        <v/>
      </c>
      <c r="AE24" s="110">
        <f>SUM(D24:AD24)</f>
        <v>2.8</v>
      </c>
    </row>
    <row r="25" spans="1:31" ht="19.5" customHeight="1" thickBot="1">
      <c r="A25" s="69" t="s">
        <v>82</v>
      </c>
      <c r="B25" s="70" t="s">
        <v>1133</v>
      </c>
      <c r="C25" s="71" t="str">
        <f>IFERROR(_xlfn.IFS(OR(B25="",B25="TRA"),"",COUNTIF(B25,"TRE")&gt;=1,MAX(C$16:C24)+1,COUNTIF(B25,"Acro-Pair")&gt;=1,MAX(C$16:C24)+1,COUNTIF(B25,"*ACRO*")&gt;=1,MAX(C$16:C24)+1,COUNTIF(B25,"HYBRID")&gt;=1,MAX(C$16:C24)+1),"")</f>
        <v/>
      </c>
      <c r="D25" s="72" t="str">
        <f>IF(OR(B25="",B25="TRA",B25="TRE"),"",B25)</f>
        <v/>
      </c>
      <c r="E25" s="73"/>
      <c r="F25" s="179"/>
      <c r="G25" s="180"/>
      <c r="H25" s="180"/>
      <c r="I25" s="180"/>
      <c r="J25" s="180"/>
      <c r="K25" s="180"/>
      <c r="L25" s="180"/>
      <c r="M25" s="180"/>
      <c r="N25" s="180"/>
      <c r="O25" s="180"/>
      <c r="P25" s="180"/>
      <c r="Q25" s="180"/>
      <c r="R25" s="180"/>
      <c r="S25" s="180"/>
      <c r="T25" s="180"/>
      <c r="U25" s="180"/>
      <c r="V25" s="180"/>
      <c r="W25" s="180"/>
      <c r="X25" s="180"/>
      <c r="Y25" s="181"/>
      <c r="Z25" s="182"/>
      <c r="AA25" s="180"/>
      <c r="AB25" s="180"/>
      <c r="AC25" s="180"/>
      <c r="AD25" s="183"/>
      <c r="AE25" s="112"/>
    </row>
    <row r="26" spans="1:31" ht="19.5" customHeight="1" thickBot="1">
      <c r="A26" s="81"/>
      <c r="B26" s="82" t="s">
        <v>3</v>
      </c>
      <c r="C26" s="83"/>
      <c r="D26" s="108" t="str">
        <f>IFERROR(_xlfn.IFS(OR(B25="",B25="TRA",B25="TRE"),"",COUNTIF(B25,"Acro-Pair")&gt;=1,0.1,COUNTIF(B25,"*ACRO*")&gt;=1,0.5,COUNTIF(B25,"HYBRID")&gt;=1,0.5),"")</f>
        <v/>
      </c>
      <c r="E26" s="73"/>
      <c r="F26" s="84" t="str">
        <f>_xlfn.IFNA(VLOOKUP(F25,'Codes + Draft Values最新'!$A$4:$B$542,2,),"")</f>
        <v/>
      </c>
      <c r="G26" s="85" t="str">
        <f>_xlfn.IFNA(VLOOKUP(G25,'Codes + Draft Values最新'!$A$4:$B$542,2,),"")</f>
        <v/>
      </c>
      <c r="H26" s="85" t="str">
        <f>_xlfn.IFNA(VLOOKUP(H25,'Codes + Draft Values最新'!$A$4:$B$542,2,),"")</f>
        <v/>
      </c>
      <c r="I26" s="85" t="str">
        <f>_xlfn.IFNA(VLOOKUP(I25,'Codes + Draft Values最新'!$A$4:$B$542,2,),"")</f>
        <v/>
      </c>
      <c r="J26" s="85" t="str">
        <f>_xlfn.IFNA(VLOOKUP(J25,'Codes + Draft Values最新'!$A$4:$B$542,2,),"")</f>
        <v/>
      </c>
      <c r="K26" s="85" t="str">
        <f>_xlfn.IFNA(VLOOKUP(K25,'Codes + Draft Values最新'!$A$4:$B$542,2,),"")</f>
        <v/>
      </c>
      <c r="L26" s="85" t="str">
        <f>_xlfn.IFNA(VLOOKUP(L25,'Codes + Draft Values最新'!$A$4:$B$542,2,),"")</f>
        <v/>
      </c>
      <c r="M26" s="85" t="str">
        <f>_xlfn.IFNA(VLOOKUP(M25,'Codes + Draft Values最新'!$A$4:$B$542,2,),"")</f>
        <v/>
      </c>
      <c r="N26" s="85" t="str">
        <f>_xlfn.IFNA(VLOOKUP(N25,'Codes + Draft Values最新'!$A$4:$B$542,2,),"")</f>
        <v/>
      </c>
      <c r="O26" s="85" t="str">
        <f>_xlfn.IFNA(VLOOKUP(O25,'Codes + Draft Values最新'!$A$4:$B$542,2,),"")</f>
        <v/>
      </c>
      <c r="P26" s="85" t="str">
        <f>_xlfn.IFNA(VLOOKUP(P25,'Codes + Draft Values最新'!$A$4:$B$542,2,),"")</f>
        <v/>
      </c>
      <c r="Q26" s="85" t="str">
        <f>_xlfn.IFNA(VLOOKUP(Q25,'Codes + Draft Values最新'!$A$4:$B$542,2,),"")</f>
        <v/>
      </c>
      <c r="R26" s="85" t="str">
        <f>_xlfn.IFNA(VLOOKUP(R25,'Codes + Draft Values最新'!$A$4:$B$542,2,),"")</f>
        <v/>
      </c>
      <c r="S26" s="85" t="str">
        <f>_xlfn.IFNA(VLOOKUP(S25,'Codes + Draft Values最新'!$A$4:$B$542,2,),"")</f>
        <v/>
      </c>
      <c r="T26" s="85" t="str">
        <f>_xlfn.IFNA(VLOOKUP(T25,'Codes + Draft Values最新'!$A$4:$B$542,2,),"")</f>
        <v/>
      </c>
      <c r="U26" s="85" t="str">
        <f>_xlfn.IFNA(VLOOKUP(U25,'Codes + Draft Values最新'!$A$4:$B$542,2,),"")</f>
        <v/>
      </c>
      <c r="V26" s="85" t="str">
        <f>_xlfn.IFNA(VLOOKUP(V25,'Codes + Draft Values最新'!$A$4:$B$542,2,),"")</f>
        <v/>
      </c>
      <c r="W26" s="85" t="str">
        <f>_xlfn.IFNA(VLOOKUP(W25,'Codes + Draft Values最新'!$A$4:$B$542,2,),"")</f>
        <v/>
      </c>
      <c r="X26" s="85" t="str">
        <f>_xlfn.IFNA(VLOOKUP(X25,'Codes + Draft Values最新'!$A$4:$B$542,2,),"")</f>
        <v/>
      </c>
      <c r="Y26" s="86" t="str">
        <f>_xlfn.IFNA(VLOOKUP(Y25,'Codes + Draft Values最新'!$A$4:$B$542,2,),"")</f>
        <v/>
      </c>
      <c r="Z26" s="87" t="str">
        <f>_xlfn.IFNA(VLOOKUP(Z25,'Codes + Draft Values最新'!$A$4:$B$542,2,),"")</f>
        <v/>
      </c>
      <c r="AA26" s="85" t="str">
        <f>_xlfn.IFNA(VLOOKUP(AA25,'Codes + Draft Values最新'!$A$4:$B$542,2,),"")</f>
        <v/>
      </c>
      <c r="AB26" s="85" t="str">
        <f>_xlfn.IFNA(VLOOKUP(AB25,'Codes + Draft Values最新'!$A$4:$B$542,2,),"")</f>
        <v/>
      </c>
      <c r="AC26" s="85" t="str">
        <f>_xlfn.IFNA(VLOOKUP(AC25,'Codes + Draft Values最新'!$A$4:$B$542,2,),"")</f>
        <v/>
      </c>
      <c r="AD26" s="88" t="str">
        <f>_xlfn.IFNA(VLOOKUP(AD25,'Codes + Draft Values最新'!$A$4:$B$542,2,),"")</f>
        <v/>
      </c>
      <c r="AE26" s="110">
        <f>SUM(D26:AD26)</f>
        <v>0</v>
      </c>
    </row>
    <row r="27" spans="1:31" ht="19.5" customHeight="1" thickBot="1">
      <c r="A27" s="69" t="s">
        <v>82</v>
      </c>
      <c r="B27" s="70" t="s">
        <v>1137</v>
      </c>
      <c r="C27" s="71">
        <f>IFERROR(_xlfn.IFS(OR(B27="",B27="TRA"),"",COUNTIF(B27,"TRE")&gt;=1,MAX(C$16:C26)+1,COUNTIF(B27,"Acro-Pair")&gt;=1,MAX(C$16:C26)+1,COUNTIF(B27,"*ACRO*")&gt;=1,MAX(C$16:C26)+1,COUNTIF(B27,"HYBRID")&gt;=1,MAX(C$16:C26)+1),"")</f>
        <v>3</v>
      </c>
      <c r="D27" s="72" t="str">
        <f>IF(OR(B27="",B27="TRA",B27="TRE"),"",B27)</f>
        <v>Acro-Pair</v>
      </c>
      <c r="E27" s="73"/>
      <c r="F27" s="179" t="s">
        <v>995</v>
      </c>
      <c r="G27" s="180"/>
      <c r="H27" s="180"/>
      <c r="I27" s="180"/>
      <c r="J27" s="180"/>
      <c r="K27" s="180"/>
      <c r="L27" s="180"/>
      <c r="M27" s="180"/>
      <c r="N27" s="180"/>
      <c r="O27" s="180"/>
      <c r="P27" s="180"/>
      <c r="Q27" s="180"/>
      <c r="R27" s="180"/>
      <c r="S27" s="180"/>
      <c r="T27" s="180"/>
      <c r="U27" s="180"/>
      <c r="V27" s="180"/>
      <c r="W27" s="180"/>
      <c r="X27" s="180"/>
      <c r="Y27" s="181"/>
      <c r="Z27" s="182"/>
      <c r="AA27" s="180"/>
      <c r="AB27" s="180"/>
      <c r="AC27" s="180"/>
      <c r="AD27" s="183"/>
      <c r="AE27" s="112"/>
    </row>
    <row r="28" spans="1:31" ht="19.5" customHeight="1" thickBot="1">
      <c r="A28" s="81"/>
      <c r="B28" s="82" t="s">
        <v>3</v>
      </c>
      <c r="C28" s="83"/>
      <c r="D28" s="108">
        <f>IFERROR(_xlfn.IFS(OR(B27="",B27="TRA",B27="TRE"),"",COUNTIF(B27,"Acro-Pair")&gt;=1,0.1,COUNTIF(B27,"*ACRO*")&gt;=1,0.5,COUNTIF(B27,"HYBRID")&gt;=1,0.5),"")</f>
        <v>0.1</v>
      </c>
      <c r="E28" s="73"/>
      <c r="F28" s="84">
        <f>_xlfn.IFNA(VLOOKUP(F27,'Codes + Draft Values最新'!$A$4:$B$542,2,),"")</f>
        <v>2</v>
      </c>
      <c r="G28" s="85" t="str">
        <f>_xlfn.IFNA(VLOOKUP(G27,'Codes + Draft Values最新'!$A$4:$B$542,2,),"")</f>
        <v/>
      </c>
      <c r="H28" s="85" t="str">
        <f>_xlfn.IFNA(VLOOKUP(H27,'Codes + Draft Values最新'!$A$4:$B$542,2,),"")</f>
        <v/>
      </c>
      <c r="I28" s="85" t="str">
        <f>_xlfn.IFNA(VLOOKUP(I27,'Codes + Draft Values最新'!$A$4:$B$542,2,),"")</f>
        <v/>
      </c>
      <c r="J28" s="85" t="str">
        <f>_xlfn.IFNA(VLOOKUP(J27,'Codes + Draft Values最新'!$A$4:$B$542,2,),"")</f>
        <v/>
      </c>
      <c r="K28" s="85" t="str">
        <f>_xlfn.IFNA(VLOOKUP(K27,'Codes + Draft Values最新'!$A$4:$B$542,2,),"")</f>
        <v/>
      </c>
      <c r="L28" s="85" t="str">
        <f>_xlfn.IFNA(VLOOKUP(L27,'Codes + Draft Values最新'!$A$4:$B$542,2,),"")</f>
        <v/>
      </c>
      <c r="M28" s="85" t="str">
        <f>_xlfn.IFNA(VLOOKUP(M27,'Codes + Draft Values最新'!$A$4:$B$542,2,),"")</f>
        <v/>
      </c>
      <c r="N28" s="85" t="str">
        <f>_xlfn.IFNA(VLOOKUP(N27,'Codes + Draft Values最新'!$A$4:$B$542,2,),"")</f>
        <v/>
      </c>
      <c r="O28" s="85" t="str">
        <f>_xlfn.IFNA(VLOOKUP(O27,'Codes + Draft Values最新'!$A$4:$B$542,2,),"")</f>
        <v/>
      </c>
      <c r="P28" s="85" t="str">
        <f>_xlfn.IFNA(VLOOKUP(P27,'Codes + Draft Values最新'!$A$4:$B$542,2,),"")</f>
        <v/>
      </c>
      <c r="Q28" s="85" t="str">
        <f>_xlfn.IFNA(VLOOKUP(Q27,'Codes + Draft Values最新'!$A$4:$B$542,2,),"")</f>
        <v/>
      </c>
      <c r="R28" s="85" t="str">
        <f>_xlfn.IFNA(VLOOKUP(R27,'Codes + Draft Values最新'!$A$4:$B$542,2,),"")</f>
        <v/>
      </c>
      <c r="S28" s="85" t="str">
        <f>_xlfn.IFNA(VLOOKUP(S27,'Codes + Draft Values最新'!$A$4:$B$542,2,),"")</f>
        <v/>
      </c>
      <c r="T28" s="85" t="str">
        <f>_xlfn.IFNA(VLOOKUP(T27,'Codes + Draft Values最新'!$A$4:$B$542,2,),"")</f>
        <v/>
      </c>
      <c r="U28" s="85" t="str">
        <f>_xlfn.IFNA(VLOOKUP(U27,'Codes + Draft Values最新'!$A$4:$B$542,2,),"")</f>
        <v/>
      </c>
      <c r="V28" s="85" t="str">
        <f>_xlfn.IFNA(VLOOKUP(V27,'Codes + Draft Values最新'!$A$4:$B$542,2,),"")</f>
        <v/>
      </c>
      <c r="W28" s="85" t="str">
        <f>_xlfn.IFNA(VLOOKUP(W27,'Codes + Draft Values最新'!$A$4:$B$542,2,),"")</f>
        <v/>
      </c>
      <c r="X28" s="85" t="str">
        <f>_xlfn.IFNA(VLOOKUP(X27,'Codes + Draft Values最新'!$A$4:$B$542,2,),"")</f>
        <v/>
      </c>
      <c r="Y28" s="86" t="str">
        <f>_xlfn.IFNA(VLOOKUP(Y27,'Codes + Draft Values最新'!$A$4:$B$542,2,),"")</f>
        <v/>
      </c>
      <c r="Z28" s="87" t="str">
        <f>_xlfn.IFNA(VLOOKUP(Z27,'Codes + Draft Values最新'!$A$4:$B$542,2,),"")</f>
        <v/>
      </c>
      <c r="AA28" s="85" t="str">
        <f>_xlfn.IFNA(VLOOKUP(AA27,'Codes + Draft Values最新'!$A$4:$B$542,2,),"")</f>
        <v/>
      </c>
      <c r="AB28" s="85" t="str">
        <f>_xlfn.IFNA(VLOOKUP(AB27,'Codes + Draft Values最新'!$A$4:$B$542,2,),"")</f>
        <v/>
      </c>
      <c r="AC28" s="85" t="str">
        <f>_xlfn.IFNA(VLOOKUP(AC27,'Codes + Draft Values最新'!$A$4:$B$542,2,),"")</f>
        <v/>
      </c>
      <c r="AD28" s="88" t="str">
        <f>_xlfn.IFNA(VLOOKUP(AD27,'Codes + Draft Values最新'!$A$4:$B$542,2,),"")</f>
        <v/>
      </c>
      <c r="AE28" s="110">
        <f>SUM(D28:AD28)</f>
        <v>2.1</v>
      </c>
    </row>
    <row r="29" spans="1:31" ht="19.5" customHeight="1" thickBot="1">
      <c r="A29" s="69" t="s">
        <v>82</v>
      </c>
      <c r="B29" s="70" t="s">
        <v>1133</v>
      </c>
      <c r="C29" s="71" t="str">
        <f>IFERROR(_xlfn.IFS(OR(B29="",B29="TRA"),"",COUNTIF(B29,"TRE")&gt;=1,MAX(C$16:C28)+1,COUNTIF(B29,"Acro-Pair")&gt;=1,MAX(C$16:C28)+1,COUNTIF(B29,"*ACRO*")&gt;=1,MAX(C$16:C28)+1,COUNTIF(B29,"HYBRID")&gt;=1,MAX(C$16:C28)+1),"")</f>
        <v/>
      </c>
      <c r="D29" s="72" t="str">
        <f>IF(OR(B29="",B29="TRA",B29="TRE"),"",B29)</f>
        <v/>
      </c>
      <c r="E29" s="73"/>
      <c r="F29" s="179"/>
      <c r="G29" s="180"/>
      <c r="H29" s="180"/>
      <c r="I29" s="180"/>
      <c r="J29" s="180"/>
      <c r="K29" s="180"/>
      <c r="L29" s="180"/>
      <c r="M29" s="180"/>
      <c r="N29" s="180"/>
      <c r="O29" s="180"/>
      <c r="P29" s="180"/>
      <c r="Q29" s="180"/>
      <c r="R29" s="180"/>
      <c r="S29" s="180"/>
      <c r="T29" s="180"/>
      <c r="U29" s="180"/>
      <c r="V29" s="180"/>
      <c r="W29" s="180"/>
      <c r="X29" s="180"/>
      <c r="Y29" s="181"/>
      <c r="Z29" s="182"/>
      <c r="AA29" s="180"/>
      <c r="AB29" s="180"/>
      <c r="AC29" s="180"/>
      <c r="AD29" s="183"/>
      <c r="AE29" s="112"/>
    </row>
    <row r="30" spans="1:31" ht="19.5" customHeight="1" thickBot="1">
      <c r="A30" s="81"/>
      <c r="B30" s="82" t="s">
        <v>3</v>
      </c>
      <c r="C30" s="83"/>
      <c r="D30" s="108" t="str">
        <f>IFERROR(_xlfn.IFS(OR(B29="",B29="TRA",B29="TRE"),"",COUNTIF(B29,"Acro-Pair")&gt;=1,0.1,COUNTIF(B29,"*ACRO*")&gt;=1,0.5,COUNTIF(B29,"HYBRID")&gt;=1,0.5),"")</f>
        <v/>
      </c>
      <c r="E30" s="73"/>
      <c r="F30" s="84" t="str">
        <f>_xlfn.IFNA(VLOOKUP(F29,'Codes + Draft Values最新'!$A$4:$B$542,2,),"")</f>
        <v/>
      </c>
      <c r="G30" s="85" t="str">
        <f>_xlfn.IFNA(VLOOKUP(G29,'Codes + Draft Values最新'!$A$4:$B$542,2,),"")</f>
        <v/>
      </c>
      <c r="H30" s="85" t="str">
        <f>_xlfn.IFNA(VLOOKUP(H29,'Codes + Draft Values最新'!$A$4:$B$542,2,),"")</f>
        <v/>
      </c>
      <c r="I30" s="85" t="str">
        <f>_xlfn.IFNA(VLOOKUP(I29,'Codes + Draft Values最新'!$A$4:$B$542,2,),"")</f>
        <v/>
      </c>
      <c r="J30" s="85" t="str">
        <f>_xlfn.IFNA(VLOOKUP(J29,'Codes + Draft Values最新'!$A$4:$B$542,2,),"")</f>
        <v/>
      </c>
      <c r="K30" s="85" t="str">
        <f>_xlfn.IFNA(VLOOKUP(K29,'Codes + Draft Values最新'!$A$4:$B$542,2,),"")</f>
        <v/>
      </c>
      <c r="L30" s="85" t="str">
        <f>_xlfn.IFNA(VLOOKUP(L29,'Codes + Draft Values最新'!$A$4:$B$542,2,),"")</f>
        <v/>
      </c>
      <c r="M30" s="85" t="str">
        <f>_xlfn.IFNA(VLOOKUP(M29,'Codes + Draft Values最新'!$A$4:$B$542,2,),"")</f>
        <v/>
      </c>
      <c r="N30" s="85" t="str">
        <f>_xlfn.IFNA(VLOOKUP(N29,'Codes + Draft Values最新'!$A$4:$B$542,2,),"")</f>
        <v/>
      </c>
      <c r="O30" s="85" t="str">
        <f>_xlfn.IFNA(VLOOKUP(O29,'Codes + Draft Values最新'!$A$4:$B$542,2,),"")</f>
        <v/>
      </c>
      <c r="P30" s="85" t="str">
        <f>_xlfn.IFNA(VLOOKUP(P29,'Codes + Draft Values最新'!$A$4:$B$542,2,),"")</f>
        <v/>
      </c>
      <c r="Q30" s="85" t="str">
        <f>_xlfn.IFNA(VLOOKUP(Q29,'Codes + Draft Values最新'!$A$4:$B$542,2,),"")</f>
        <v/>
      </c>
      <c r="R30" s="85" t="str">
        <f>_xlfn.IFNA(VLOOKUP(R29,'Codes + Draft Values最新'!$A$4:$B$542,2,),"")</f>
        <v/>
      </c>
      <c r="S30" s="85" t="str">
        <f>_xlfn.IFNA(VLOOKUP(S29,'Codes + Draft Values最新'!$A$4:$B$542,2,),"")</f>
        <v/>
      </c>
      <c r="T30" s="85" t="str">
        <f>_xlfn.IFNA(VLOOKUP(T29,'Codes + Draft Values最新'!$A$4:$B$542,2,),"")</f>
        <v/>
      </c>
      <c r="U30" s="85" t="str">
        <f>_xlfn.IFNA(VLOOKUP(U29,'Codes + Draft Values最新'!$A$4:$B$542,2,),"")</f>
        <v/>
      </c>
      <c r="V30" s="85" t="str">
        <f>_xlfn.IFNA(VLOOKUP(V29,'Codes + Draft Values最新'!$A$4:$B$542,2,),"")</f>
        <v/>
      </c>
      <c r="W30" s="85" t="str">
        <f>_xlfn.IFNA(VLOOKUP(W29,'Codes + Draft Values最新'!$A$4:$B$542,2,),"")</f>
        <v/>
      </c>
      <c r="X30" s="85" t="str">
        <f>_xlfn.IFNA(VLOOKUP(X29,'Codes + Draft Values最新'!$A$4:$B$542,2,),"")</f>
        <v/>
      </c>
      <c r="Y30" s="86" t="str">
        <f>_xlfn.IFNA(VLOOKUP(Y29,'Codes + Draft Values最新'!$A$4:$B$542,2,),"")</f>
        <v/>
      </c>
      <c r="Z30" s="87" t="str">
        <f>_xlfn.IFNA(VLOOKUP(Z29,'Codes + Draft Values最新'!$A$4:$B$542,2,),"")</f>
        <v/>
      </c>
      <c r="AA30" s="85" t="str">
        <f>_xlfn.IFNA(VLOOKUP(AA29,'Codes + Draft Values最新'!$A$4:$B$542,2,),"")</f>
        <v/>
      </c>
      <c r="AB30" s="85" t="str">
        <f>_xlfn.IFNA(VLOOKUP(AB29,'Codes + Draft Values最新'!$A$4:$B$542,2,),"")</f>
        <v/>
      </c>
      <c r="AC30" s="85" t="str">
        <f>_xlfn.IFNA(VLOOKUP(AC29,'Codes + Draft Values最新'!$A$4:$B$542,2,),"")</f>
        <v/>
      </c>
      <c r="AD30" s="88" t="str">
        <f>_xlfn.IFNA(VLOOKUP(AD29,'Codes + Draft Values最新'!$A$4:$B$542,2,),"")</f>
        <v/>
      </c>
      <c r="AE30" s="110">
        <f>SUM(D30:AD30)</f>
        <v>0</v>
      </c>
    </row>
    <row r="31" spans="1:31" ht="19.5" customHeight="1" thickBot="1">
      <c r="A31" s="69" t="s">
        <v>82</v>
      </c>
      <c r="B31" s="70" t="s">
        <v>1149</v>
      </c>
      <c r="C31" s="71">
        <f>IFERROR(_xlfn.IFS(OR(B31="",B31="TRA"),"",COUNTIF(B31,"TRE")&gt;=1,MAX(C$16:C30)+1,COUNTIF(B31,"Acro-Pair")&gt;=1,MAX(C$16:C30)+1,COUNTIF(B31,"*ACRO*")&gt;=1,MAX(C$16:C30)+1,COUNTIF(B31,"HYBRID")&gt;=1,MAX(C$16:C30)+1),"")</f>
        <v>4</v>
      </c>
      <c r="D31" s="72" t="str">
        <f>IF(OR(B31="",B31="TRA",B31="TRE"),"",B31)</f>
        <v/>
      </c>
      <c r="E31" s="73"/>
      <c r="F31" s="179" t="s">
        <v>1060</v>
      </c>
      <c r="G31" s="180"/>
      <c r="H31" s="180"/>
      <c r="I31" s="180"/>
      <c r="J31" s="180"/>
      <c r="K31" s="180"/>
      <c r="L31" s="180"/>
      <c r="M31" s="180"/>
      <c r="N31" s="180"/>
      <c r="O31" s="180"/>
      <c r="P31" s="180"/>
      <c r="Q31" s="180"/>
      <c r="R31" s="180"/>
      <c r="S31" s="180"/>
      <c r="T31" s="180"/>
      <c r="U31" s="180"/>
      <c r="V31" s="180"/>
      <c r="W31" s="180"/>
      <c r="X31" s="180"/>
      <c r="Y31" s="181"/>
      <c r="Z31" s="182"/>
      <c r="AA31" s="180"/>
      <c r="AB31" s="180"/>
      <c r="AC31" s="180"/>
      <c r="AD31" s="183"/>
      <c r="AE31" s="112"/>
    </row>
    <row r="32" spans="1:31" ht="19.5" customHeight="1" thickBot="1">
      <c r="A32" s="81"/>
      <c r="B32" s="82" t="s">
        <v>3</v>
      </c>
      <c r="C32" s="83"/>
      <c r="D32" s="108" t="str">
        <f>IFERROR(_xlfn.IFS(OR(B31="",B31="TRA",B31="TRE"),"",COUNTIF(B31,"Acro-Pair")&gt;=1,0.1,COUNTIF(B31,"*ACRO*")&gt;=1,0.5,COUNTIF(B31,"HYBRID")&gt;=1,0.5),"")</f>
        <v/>
      </c>
      <c r="E32" s="73"/>
      <c r="F32" s="84">
        <f>_xlfn.IFNA(VLOOKUP(F31,'Codes + Draft Values最新'!$A$4:$B$542,2,),"")</f>
        <v>3.1</v>
      </c>
      <c r="G32" s="85" t="str">
        <f>_xlfn.IFNA(VLOOKUP(G31,'Codes + Draft Values最新'!$A$4:$B$542,2,),"")</f>
        <v/>
      </c>
      <c r="H32" s="85" t="str">
        <f>_xlfn.IFNA(VLOOKUP(H31,'Codes + Draft Values最新'!$A$4:$B$542,2,),"")</f>
        <v/>
      </c>
      <c r="I32" s="85" t="str">
        <f>_xlfn.IFNA(VLOOKUP(I31,'Codes + Draft Values最新'!$A$4:$B$542,2,),"")</f>
        <v/>
      </c>
      <c r="J32" s="85" t="str">
        <f>_xlfn.IFNA(VLOOKUP(J31,'Codes + Draft Values最新'!$A$4:$B$542,2,),"")</f>
        <v/>
      </c>
      <c r="K32" s="85" t="str">
        <f>_xlfn.IFNA(VLOOKUP(K31,'Codes + Draft Values最新'!$A$4:$B$542,2,),"")</f>
        <v/>
      </c>
      <c r="L32" s="85" t="str">
        <f>_xlfn.IFNA(VLOOKUP(L31,'Codes + Draft Values最新'!$A$4:$B$542,2,),"")</f>
        <v/>
      </c>
      <c r="M32" s="85" t="str">
        <f>_xlfn.IFNA(VLOOKUP(M31,'Codes + Draft Values最新'!$A$4:$B$542,2,),"")</f>
        <v/>
      </c>
      <c r="N32" s="85" t="str">
        <f>_xlfn.IFNA(VLOOKUP(N31,'Codes + Draft Values最新'!$A$4:$B$542,2,),"")</f>
        <v/>
      </c>
      <c r="O32" s="85" t="str">
        <f>_xlfn.IFNA(VLOOKUP(O31,'Codes + Draft Values最新'!$A$4:$B$542,2,),"")</f>
        <v/>
      </c>
      <c r="P32" s="85" t="str">
        <f>_xlfn.IFNA(VLOOKUP(P31,'Codes + Draft Values最新'!$A$4:$B$542,2,),"")</f>
        <v/>
      </c>
      <c r="Q32" s="85" t="str">
        <f>_xlfn.IFNA(VLOOKUP(Q31,'Codes + Draft Values最新'!$A$4:$B$542,2,),"")</f>
        <v/>
      </c>
      <c r="R32" s="85" t="str">
        <f>_xlfn.IFNA(VLOOKUP(R31,'Codes + Draft Values最新'!$A$4:$B$542,2,),"")</f>
        <v/>
      </c>
      <c r="S32" s="85" t="str">
        <f>_xlfn.IFNA(VLOOKUP(S31,'Codes + Draft Values最新'!$A$4:$B$542,2,),"")</f>
        <v/>
      </c>
      <c r="T32" s="85" t="str">
        <f>_xlfn.IFNA(VLOOKUP(T31,'Codes + Draft Values最新'!$A$4:$B$542,2,),"")</f>
        <v/>
      </c>
      <c r="U32" s="85" t="str">
        <f>_xlfn.IFNA(VLOOKUP(U31,'Codes + Draft Values最新'!$A$4:$B$542,2,),"")</f>
        <v/>
      </c>
      <c r="V32" s="85" t="str">
        <f>_xlfn.IFNA(VLOOKUP(V31,'Codes + Draft Values最新'!$A$4:$B$542,2,),"")</f>
        <v/>
      </c>
      <c r="W32" s="85" t="str">
        <f>_xlfn.IFNA(VLOOKUP(W31,'Codes + Draft Values最新'!$A$4:$B$542,2,),"")</f>
        <v/>
      </c>
      <c r="X32" s="85" t="str">
        <f>_xlfn.IFNA(VLOOKUP(X31,'Codes + Draft Values最新'!$A$4:$B$542,2,),"")</f>
        <v/>
      </c>
      <c r="Y32" s="86" t="str">
        <f>_xlfn.IFNA(VLOOKUP(Y31,'Codes + Draft Values最新'!$A$4:$B$542,2,),"")</f>
        <v/>
      </c>
      <c r="Z32" s="87" t="str">
        <f>_xlfn.IFNA(VLOOKUP(Z31,'Codes + Draft Values最新'!$A$4:$B$542,2,),"")</f>
        <v/>
      </c>
      <c r="AA32" s="85" t="str">
        <f>_xlfn.IFNA(VLOOKUP(AA31,'Codes + Draft Values最新'!$A$4:$B$542,2,),"")</f>
        <v/>
      </c>
      <c r="AB32" s="85" t="str">
        <f>_xlfn.IFNA(VLOOKUP(AB31,'Codes + Draft Values最新'!$A$4:$B$542,2,),"")</f>
        <v/>
      </c>
      <c r="AC32" s="85" t="str">
        <f>_xlfn.IFNA(VLOOKUP(AC31,'Codes + Draft Values最新'!$A$4:$B$542,2,),"")</f>
        <v/>
      </c>
      <c r="AD32" s="88" t="str">
        <f>_xlfn.IFNA(VLOOKUP(AD31,'Codes + Draft Values最新'!$A$4:$B$542,2,),"")</f>
        <v/>
      </c>
      <c r="AE32" s="110">
        <f>SUM(D32:AD32)</f>
        <v>3.1</v>
      </c>
    </row>
    <row r="33" spans="1:31" ht="19.5" customHeight="1" thickBot="1">
      <c r="A33" s="69" t="s">
        <v>82</v>
      </c>
      <c r="B33" s="70" t="s">
        <v>1133</v>
      </c>
      <c r="C33" s="71" t="str">
        <f>IFERROR(_xlfn.IFS(OR(B33="",B33="TRA"),"",COUNTIF(B33,"TRE")&gt;=1,MAX(C$16:C32)+1,COUNTIF(B33,"Acro-Pair")&gt;=1,MAX(C$16:C32)+1,COUNTIF(B33,"*ACRO*")&gt;=1,MAX(C$16:C32)+1,COUNTIF(B33,"HYBRID")&gt;=1,MAX(C$16:C32)+1),"")</f>
        <v/>
      </c>
      <c r="D33" s="72" t="str">
        <f>IF(OR(B33="",B33="TRA",B33="TRE"),"",B33)</f>
        <v/>
      </c>
      <c r="E33" s="73"/>
      <c r="F33" s="179"/>
      <c r="G33" s="180"/>
      <c r="H33" s="180"/>
      <c r="I33" s="180"/>
      <c r="J33" s="180"/>
      <c r="K33" s="180"/>
      <c r="L33" s="180"/>
      <c r="M33" s="180"/>
      <c r="N33" s="180"/>
      <c r="O33" s="180"/>
      <c r="P33" s="180"/>
      <c r="Q33" s="180"/>
      <c r="R33" s="180"/>
      <c r="S33" s="180"/>
      <c r="T33" s="180"/>
      <c r="U33" s="180"/>
      <c r="V33" s="180"/>
      <c r="W33" s="180"/>
      <c r="X33" s="180"/>
      <c r="Y33" s="181"/>
      <c r="Z33" s="182"/>
      <c r="AA33" s="180"/>
      <c r="AB33" s="180"/>
      <c r="AC33" s="180"/>
      <c r="AD33" s="183"/>
      <c r="AE33" s="112"/>
    </row>
    <row r="34" spans="1:31" ht="19.5" customHeight="1" thickBot="1">
      <c r="A34" s="81"/>
      <c r="B34" s="82" t="s">
        <v>3</v>
      </c>
      <c r="C34" s="83"/>
      <c r="D34" s="108" t="str">
        <f>IFERROR(_xlfn.IFS(OR(B33="",B33="TRA",B33="TRE"),"",COUNTIF(B33,"Acro-Pair")&gt;=1,0.1,COUNTIF(B33,"*ACRO*")&gt;=1,0.5,COUNTIF(B33,"HYBRID")&gt;=1,0.5),"")</f>
        <v/>
      </c>
      <c r="E34" s="73"/>
      <c r="F34" s="84" t="str">
        <f>_xlfn.IFNA(VLOOKUP(F33,'Codes + Draft Values最新'!$A$4:$B$542,2,),"")</f>
        <v/>
      </c>
      <c r="G34" s="85" t="str">
        <f>_xlfn.IFNA(VLOOKUP(G33,'Codes + Draft Values最新'!$A$4:$B$542,2,),"")</f>
        <v/>
      </c>
      <c r="H34" s="85" t="str">
        <f>_xlfn.IFNA(VLOOKUP(H33,'Codes + Draft Values最新'!$A$4:$B$542,2,),"")</f>
        <v/>
      </c>
      <c r="I34" s="85" t="str">
        <f>_xlfn.IFNA(VLOOKUP(I33,'Codes + Draft Values最新'!$A$4:$B$542,2,),"")</f>
        <v/>
      </c>
      <c r="J34" s="85" t="str">
        <f>_xlfn.IFNA(VLOOKUP(J33,'Codes + Draft Values最新'!$A$4:$B$542,2,),"")</f>
        <v/>
      </c>
      <c r="K34" s="85" t="str">
        <f>_xlfn.IFNA(VLOOKUP(K33,'Codes + Draft Values最新'!$A$4:$B$542,2,),"")</f>
        <v/>
      </c>
      <c r="L34" s="85" t="str">
        <f>_xlfn.IFNA(VLOOKUP(L33,'Codes + Draft Values最新'!$A$4:$B$542,2,),"")</f>
        <v/>
      </c>
      <c r="M34" s="85" t="str">
        <f>_xlfn.IFNA(VLOOKUP(M33,'Codes + Draft Values最新'!$A$4:$B$542,2,),"")</f>
        <v/>
      </c>
      <c r="N34" s="85" t="str">
        <f>_xlfn.IFNA(VLOOKUP(N33,'Codes + Draft Values最新'!$A$4:$B$542,2,),"")</f>
        <v/>
      </c>
      <c r="O34" s="85" t="str">
        <f>_xlfn.IFNA(VLOOKUP(O33,'Codes + Draft Values最新'!$A$4:$B$542,2,),"")</f>
        <v/>
      </c>
      <c r="P34" s="85" t="str">
        <f>_xlfn.IFNA(VLOOKUP(P33,'Codes + Draft Values最新'!$A$4:$B$542,2,),"")</f>
        <v/>
      </c>
      <c r="Q34" s="85" t="str">
        <f>_xlfn.IFNA(VLOOKUP(Q33,'Codes + Draft Values最新'!$A$4:$B$542,2,),"")</f>
        <v/>
      </c>
      <c r="R34" s="85" t="str">
        <f>_xlfn.IFNA(VLOOKUP(R33,'Codes + Draft Values最新'!$A$4:$B$542,2,),"")</f>
        <v/>
      </c>
      <c r="S34" s="85" t="str">
        <f>_xlfn.IFNA(VLOOKUP(S33,'Codes + Draft Values最新'!$A$4:$B$542,2,),"")</f>
        <v/>
      </c>
      <c r="T34" s="85" t="str">
        <f>_xlfn.IFNA(VLOOKUP(T33,'Codes + Draft Values最新'!$A$4:$B$542,2,),"")</f>
        <v/>
      </c>
      <c r="U34" s="85" t="str">
        <f>_xlfn.IFNA(VLOOKUP(U33,'Codes + Draft Values最新'!$A$4:$B$542,2,),"")</f>
        <v/>
      </c>
      <c r="V34" s="85" t="str">
        <f>_xlfn.IFNA(VLOOKUP(V33,'Codes + Draft Values最新'!$A$4:$B$542,2,),"")</f>
        <v/>
      </c>
      <c r="W34" s="85" t="str">
        <f>_xlfn.IFNA(VLOOKUP(W33,'Codes + Draft Values最新'!$A$4:$B$542,2,),"")</f>
        <v/>
      </c>
      <c r="X34" s="85" t="str">
        <f>_xlfn.IFNA(VLOOKUP(X33,'Codes + Draft Values最新'!$A$4:$B$542,2,),"")</f>
        <v/>
      </c>
      <c r="Y34" s="86" t="str">
        <f>_xlfn.IFNA(VLOOKUP(Y33,'Codes + Draft Values最新'!$A$4:$B$542,2,),"")</f>
        <v/>
      </c>
      <c r="Z34" s="87" t="str">
        <f>_xlfn.IFNA(VLOOKUP(Z33,'Codes + Draft Values最新'!$A$4:$B$542,2,),"")</f>
        <v/>
      </c>
      <c r="AA34" s="85" t="str">
        <f>_xlfn.IFNA(VLOOKUP(AA33,'Codes + Draft Values最新'!$A$4:$B$542,2,),"")</f>
        <v/>
      </c>
      <c r="AB34" s="85" t="str">
        <f>_xlfn.IFNA(VLOOKUP(AB33,'Codes + Draft Values最新'!$A$4:$B$542,2,),"")</f>
        <v/>
      </c>
      <c r="AC34" s="85" t="str">
        <f>_xlfn.IFNA(VLOOKUP(AC33,'Codes + Draft Values最新'!$A$4:$B$542,2,),"")</f>
        <v/>
      </c>
      <c r="AD34" s="88" t="str">
        <f>_xlfn.IFNA(VLOOKUP(AD33,'Codes + Draft Values最新'!$A$4:$B$542,2,),"")</f>
        <v/>
      </c>
      <c r="AE34" s="110">
        <f>SUM(D34:AD34)</f>
        <v>0</v>
      </c>
    </row>
    <row r="35" spans="1:31" ht="19.5" customHeight="1" thickBot="1">
      <c r="A35" s="69" t="s">
        <v>82</v>
      </c>
      <c r="B35" s="70" t="s">
        <v>1149</v>
      </c>
      <c r="C35" s="71">
        <f>IFERROR(_xlfn.IFS(OR(B35="",B35="TRA"),"",COUNTIF(B35,"TRE")&gt;=1,MAX(C$16:C34)+1,COUNTIF(B35,"Acro-Pair")&gt;=1,MAX(C$16:C34)+1,COUNTIF(B35,"*ACRO*")&gt;=1,MAX(C$16:C34)+1,COUNTIF(B35,"HYBRID")&gt;=1,MAX(C$16:C34)+1),"")</f>
        <v>5</v>
      </c>
      <c r="D35" s="72" t="str">
        <f>IF(OR(B35="",B35="TRA",B35="TRE"),"",B35)</f>
        <v/>
      </c>
      <c r="E35" s="73"/>
      <c r="F35" s="179" t="s">
        <v>32</v>
      </c>
      <c r="G35" s="180"/>
      <c r="H35" s="180"/>
      <c r="I35" s="180"/>
      <c r="J35" s="180"/>
      <c r="K35" s="180"/>
      <c r="L35" s="180"/>
      <c r="M35" s="180"/>
      <c r="N35" s="180"/>
      <c r="O35" s="180"/>
      <c r="P35" s="180"/>
      <c r="Q35" s="180"/>
      <c r="R35" s="180"/>
      <c r="S35" s="180"/>
      <c r="T35" s="180"/>
      <c r="U35" s="180"/>
      <c r="V35" s="180"/>
      <c r="W35" s="180"/>
      <c r="X35" s="180"/>
      <c r="Y35" s="181"/>
      <c r="Z35" s="182"/>
      <c r="AA35" s="180"/>
      <c r="AB35" s="180"/>
      <c r="AC35" s="180"/>
      <c r="AD35" s="183"/>
      <c r="AE35" s="112"/>
    </row>
    <row r="36" spans="1:31" ht="19.5" customHeight="1" thickBot="1">
      <c r="A36" s="81"/>
      <c r="B36" s="82" t="s">
        <v>3</v>
      </c>
      <c r="C36" s="83"/>
      <c r="D36" s="108" t="str">
        <f>IFERROR(_xlfn.IFS(OR(B35="",B35="TRA",B35="TRE"),"",COUNTIF(B35,"Acro-Pair")&gt;=1,0.1,COUNTIF(B35,"*ACRO*")&gt;=1,0.5,COUNTIF(B35,"HYBRID")&gt;=1,0.5),"")</f>
        <v/>
      </c>
      <c r="E36" s="73"/>
      <c r="F36" s="84">
        <f>_xlfn.IFNA(VLOOKUP(F35,'Codes + Draft Values最新'!$A$4:$B$542,2,),"")</f>
        <v>3.2</v>
      </c>
      <c r="G36" s="85" t="str">
        <f>_xlfn.IFNA(VLOOKUP(G35,'Codes + Draft Values最新'!$A$4:$B$542,2,),"")</f>
        <v/>
      </c>
      <c r="H36" s="85" t="str">
        <f>_xlfn.IFNA(VLOOKUP(H35,'Codes + Draft Values最新'!$A$4:$B$542,2,),"")</f>
        <v/>
      </c>
      <c r="I36" s="85" t="str">
        <f>_xlfn.IFNA(VLOOKUP(I35,'Codes + Draft Values最新'!$A$4:$B$542,2,),"")</f>
        <v/>
      </c>
      <c r="J36" s="85" t="str">
        <f>_xlfn.IFNA(VLOOKUP(J35,'Codes + Draft Values最新'!$A$4:$B$542,2,),"")</f>
        <v/>
      </c>
      <c r="K36" s="85" t="str">
        <f>_xlfn.IFNA(VLOOKUP(K35,'Codes + Draft Values最新'!$A$4:$B$542,2,),"")</f>
        <v/>
      </c>
      <c r="L36" s="85" t="str">
        <f>_xlfn.IFNA(VLOOKUP(L35,'Codes + Draft Values最新'!$A$4:$B$542,2,),"")</f>
        <v/>
      </c>
      <c r="M36" s="85" t="str">
        <f>_xlfn.IFNA(VLOOKUP(M35,'Codes + Draft Values最新'!$A$4:$B$542,2,),"")</f>
        <v/>
      </c>
      <c r="N36" s="85" t="str">
        <f>_xlfn.IFNA(VLOOKUP(N35,'Codes + Draft Values最新'!$A$4:$B$542,2,),"")</f>
        <v/>
      </c>
      <c r="O36" s="85" t="str">
        <f>_xlfn.IFNA(VLOOKUP(O35,'Codes + Draft Values最新'!$A$4:$B$542,2,),"")</f>
        <v/>
      </c>
      <c r="P36" s="85" t="str">
        <f>_xlfn.IFNA(VLOOKUP(P35,'Codes + Draft Values最新'!$A$4:$B$542,2,),"")</f>
        <v/>
      </c>
      <c r="Q36" s="85" t="str">
        <f>_xlfn.IFNA(VLOOKUP(Q35,'Codes + Draft Values最新'!$A$4:$B$542,2,),"")</f>
        <v/>
      </c>
      <c r="R36" s="85" t="str">
        <f>_xlfn.IFNA(VLOOKUP(R35,'Codes + Draft Values最新'!$A$4:$B$542,2,),"")</f>
        <v/>
      </c>
      <c r="S36" s="85" t="str">
        <f>_xlfn.IFNA(VLOOKUP(S35,'Codes + Draft Values最新'!$A$4:$B$542,2,),"")</f>
        <v/>
      </c>
      <c r="T36" s="85" t="str">
        <f>_xlfn.IFNA(VLOOKUP(T35,'Codes + Draft Values最新'!$A$4:$B$542,2,),"")</f>
        <v/>
      </c>
      <c r="U36" s="85" t="str">
        <f>_xlfn.IFNA(VLOOKUP(U35,'Codes + Draft Values最新'!$A$4:$B$542,2,),"")</f>
        <v/>
      </c>
      <c r="V36" s="85" t="str">
        <f>_xlfn.IFNA(VLOOKUP(V35,'Codes + Draft Values最新'!$A$4:$B$542,2,),"")</f>
        <v/>
      </c>
      <c r="W36" s="85" t="str">
        <f>_xlfn.IFNA(VLOOKUP(W35,'Codes + Draft Values最新'!$A$4:$B$542,2,),"")</f>
        <v/>
      </c>
      <c r="X36" s="85" t="str">
        <f>_xlfn.IFNA(VLOOKUP(X35,'Codes + Draft Values最新'!$A$4:$B$542,2,),"")</f>
        <v/>
      </c>
      <c r="Y36" s="86" t="str">
        <f>_xlfn.IFNA(VLOOKUP(Y35,'Codes + Draft Values最新'!$A$4:$B$542,2,),"")</f>
        <v/>
      </c>
      <c r="Z36" s="87" t="str">
        <f>_xlfn.IFNA(VLOOKUP(Z35,'Codes + Draft Values最新'!$A$4:$B$542,2,),"")</f>
        <v/>
      </c>
      <c r="AA36" s="85" t="str">
        <f>_xlfn.IFNA(VLOOKUP(AA35,'Codes + Draft Values最新'!$A$4:$B$542,2,),"")</f>
        <v/>
      </c>
      <c r="AB36" s="85" t="str">
        <f>_xlfn.IFNA(VLOOKUP(AB35,'Codes + Draft Values最新'!$A$4:$B$542,2,),"")</f>
        <v/>
      </c>
      <c r="AC36" s="85" t="str">
        <f>_xlfn.IFNA(VLOOKUP(AC35,'Codes + Draft Values最新'!$A$4:$B$542,2,),"")</f>
        <v/>
      </c>
      <c r="AD36" s="88" t="str">
        <f>_xlfn.IFNA(VLOOKUP(AD35,'Codes + Draft Values最新'!$A$4:$B$542,2,),"")</f>
        <v/>
      </c>
      <c r="AE36" s="110">
        <f>SUM(D36:AD36)</f>
        <v>3.2</v>
      </c>
    </row>
    <row r="37" spans="1:31" ht="19.5" customHeight="1" thickBot="1">
      <c r="A37" s="69" t="s">
        <v>82</v>
      </c>
      <c r="B37" s="70" t="s">
        <v>1133</v>
      </c>
      <c r="C37" s="71" t="str">
        <f>IFERROR(_xlfn.IFS(OR(B37="",B37="TRA"),"",COUNTIF(B37,"TRE")&gt;=1,MAX(C$16:C36)+1,COUNTIF(B37,"Acro-Pair")&gt;=1,MAX(C$16:C36)+1,COUNTIF(B37,"*ACRO*")&gt;=1,MAX(C$16:C36)+1,COUNTIF(B37,"HYBRID")&gt;=1,MAX(C$16:C36)+1),"")</f>
        <v/>
      </c>
      <c r="D37" s="72" t="str">
        <f>IF(OR(B37="",B37="TRA",B37="TRE"),"",B37)</f>
        <v/>
      </c>
      <c r="E37" s="73"/>
      <c r="F37" s="179"/>
      <c r="G37" s="180"/>
      <c r="H37" s="180"/>
      <c r="I37" s="180"/>
      <c r="J37" s="180"/>
      <c r="K37" s="180"/>
      <c r="L37" s="180"/>
      <c r="M37" s="180"/>
      <c r="N37" s="180"/>
      <c r="O37" s="180"/>
      <c r="P37" s="180"/>
      <c r="Q37" s="180"/>
      <c r="R37" s="180"/>
      <c r="S37" s="180"/>
      <c r="T37" s="180"/>
      <c r="U37" s="180"/>
      <c r="V37" s="180"/>
      <c r="W37" s="180"/>
      <c r="X37" s="180"/>
      <c r="Y37" s="181"/>
      <c r="Z37" s="182"/>
      <c r="AA37" s="180"/>
      <c r="AB37" s="180"/>
      <c r="AC37" s="180"/>
      <c r="AD37" s="183"/>
      <c r="AE37" s="112"/>
    </row>
    <row r="38" spans="1:31" ht="19.5" customHeight="1" thickBot="1">
      <c r="A38" s="81"/>
      <c r="B38" s="82" t="s">
        <v>3</v>
      </c>
      <c r="C38" s="83"/>
      <c r="D38" s="108" t="str">
        <f>IFERROR(_xlfn.IFS(OR(B37="",B37="TRA",B37="TRE"),"",COUNTIF(B37,"Acro-Pair")&gt;=1,0.1,COUNTIF(B37,"*ACRO*")&gt;=1,0.5,COUNTIF(B37,"HYBRID")&gt;=1,0.5),"")</f>
        <v/>
      </c>
      <c r="E38" s="73"/>
      <c r="F38" s="84" t="str">
        <f>_xlfn.IFNA(VLOOKUP(F37,'Codes + Draft Values最新'!$A$4:$B$542,2,),"")</f>
        <v/>
      </c>
      <c r="G38" s="85" t="str">
        <f>_xlfn.IFNA(VLOOKUP(G37,'Codes + Draft Values最新'!$A$4:$B$542,2,),"")</f>
        <v/>
      </c>
      <c r="H38" s="85" t="str">
        <f>_xlfn.IFNA(VLOOKUP(H37,'Codes + Draft Values最新'!$A$4:$B$542,2,),"")</f>
        <v/>
      </c>
      <c r="I38" s="85" t="str">
        <f>_xlfn.IFNA(VLOOKUP(I37,'Codes + Draft Values最新'!$A$4:$B$542,2,),"")</f>
        <v/>
      </c>
      <c r="J38" s="85" t="str">
        <f>_xlfn.IFNA(VLOOKUP(J37,'Codes + Draft Values最新'!$A$4:$B$542,2,),"")</f>
        <v/>
      </c>
      <c r="K38" s="85" t="str">
        <f>_xlfn.IFNA(VLOOKUP(K37,'Codes + Draft Values最新'!$A$4:$B$542,2,),"")</f>
        <v/>
      </c>
      <c r="L38" s="85" t="str">
        <f>_xlfn.IFNA(VLOOKUP(L37,'Codes + Draft Values最新'!$A$4:$B$542,2,),"")</f>
        <v/>
      </c>
      <c r="M38" s="85" t="str">
        <f>_xlfn.IFNA(VLOOKUP(M37,'Codes + Draft Values最新'!$A$4:$B$542,2,),"")</f>
        <v/>
      </c>
      <c r="N38" s="85" t="str">
        <f>_xlfn.IFNA(VLOOKUP(N37,'Codes + Draft Values最新'!$A$4:$B$542,2,),"")</f>
        <v/>
      </c>
      <c r="O38" s="85" t="str">
        <f>_xlfn.IFNA(VLOOKUP(O37,'Codes + Draft Values最新'!$A$4:$B$542,2,),"")</f>
        <v/>
      </c>
      <c r="P38" s="85" t="str">
        <f>_xlfn.IFNA(VLOOKUP(P37,'Codes + Draft Values最新'!$A$4:$B$542,2,),"")</f>
        <v/>
      </c>
      <c r="Q38" s="85" t="str">
        <f>_xlfn.IFNA(VLOOKUP(Q37,'Codes + Draft Values最新'!$A$4:$B$542,2,),"")</f>
        <v/>
      </c>
      <c r="R38" s="85" t="str">
        <f>_xlfn.IFNA(VLOOKUP(R37,'Codes + Draft Values最新'!$A$4:$B$542,2,),"")</f>
        <v/>
      </c>
      <c r="S38" s="85" t="str">
        <f>_xlfn.IFNA(VLOOKUP(S37,'Codes + Draft Values最新'!$A$4:$B$542,2,),"")</f>
        <v/>
      </c>
      <c r="T38" s="85" t="str">
        <f>_xlfn.IFNA(VLOOKUP(T37,'Codes + Draft Values最新'!$A$4:$B$542,2,),"")</f>
        <v/>
      </c>
      <c r="U38" s="85" t="str">
        <f>_xlfn.IFNA(VLOOKUP(U37,'Codes + Draft Values最新'!$A$4:$B$542,2,),"")</f>
        <v/>
      </c>
      <c r="V38" s="85" t="str">
        <f>_xlfn.IFNA(VLOOKUP(V37,'Codes + Draft Values最新'!$A$4:$B$542,2,),"")</f>
        <v/>
      </c>
      <c r="W38" s="85" t="str">
        <f>_xlfn.IFNA(VLOOKUP(W37,'Codes + Draft Values最新'!$A$4:$B$542,2,),"")</f>
        <v/>
      </c>
      <c r="X38" s="85" t="str">
        <f>_xlfn.IFNA(VLOOKUP(X37,'Codes + Draft Values最新'!$A$4:$B$542,2,),"")</f>
        <v/>
      </c>
      <c r="Y38" s="86" t="str">
        <f>_xlfn.IFNA(VLOOKUP(Y37,'Codes + Draft Values最新'!$A$4:$B$542,2,),"")</f>
        <v/>
      </c>
      <c r="Z38" s="87" t="str">
        <f>_xlfn.IFNA(VLOOKUP(Z37,'Codes + Draft Values最新'!$A$4:$B$542,2,),"")</f>
        <v/>
      </c>
      <c r="AA38" s="85" t="str">
        <f>_xlfn.IFNA(VLOOKUP(AA37,'Codes + Draft Values最新'!$A$4:$B$542,2,),"")</f>
        <v/>
      </c>
      <c r="AB38" s="85" t="str">
        <f>_xlfn.IFNA(VLOOKUP(AB37,'Codes + Draft Values最新'!$A$4:$B$542,2,),"")</f>
        <v/>
      </c>
      <c r="AC38" s="85" t="str">
        <f>_xlfn.IFNA(VLOOKUP(AC37,'Codes + Draft Values最新'!$A$4:$B$542,2,),"")</f>
        <v/>
      </c>
      <c r="AD38" s="88" t="str">
        <f>_xlfn.IFNA(VLOOKUP(AD37,'Codes + Draft Values最新'!$A$4:$B$542,2,),"")</f>
        <v/>
      </c>
      <c r="AE38" s="110">
        <f>SUM(D38:AD38)</f>
        <v>0</v>
      </c>
    </row>
    <row r="39" spans="1:31" ht="19.5" customHeight="1" thickBot="1">
      <c r="A39" s="69" t="s">
        <v>82</v>
      </c>
      <c r="B39" s="70" t="s">
        <v>1149</v>
      </c>
      <c r="C39" s="71">
        <f>IFERROR(_xlfn.IFS(OR(B39="",B39="TRA"),"",COUNTIF(B39,"TRE")&gt;=1,MAX(C$16:C38)+1,COUNTIF(B39,"Acro-Pair")&gt;=1,MAX(C$16:C38)+1,COUNTIF(B39,"*ACRO*")&gt;=1,MAX(C$16:C38)+1,COUNTIF(B39,"HYBRID")&gt;=1,MAX(C$16:C38)+1),"")</f>
        <v>6</v>
      </c>
      <c r="D39" s="72" t="str">
        <f>IF(OR(B39="",B39="TRA",B39="TRE"),"",B39)</f>
        <v/>
      </c>
      <c r="E39" s="73"/>
      <c r="F39" s="179" t="s">
        <v>34</v>
      </c>
      <c r="G39" s="180"/>
      <c r="H39" s="180"/>
      <c r="I39" s="180"/>
      <c r="J39" s="180"/>
      <c r="K39" s="180"/>
      <c r="L39" s="180"/>
      <c r="M39" s="180"/>
      <c r="N39" s="180"/>
      <c r="O39" s="180"/>
      <c r="P39" s="180"/>
      <c r="Q39" s="180"/>
      <c r="R39" s="180"/>
      <c r="S39" s="180"/>
      <c r="T39" s="180"/>
      <c r="U39" s="180"/>
      <c r="V39" s="180"/>
      <c r="W39" s="180"/>
      <c r="X39" s="180"/>
      <c r="Y39" s="181"/>
      <c r="Z39" s="182"/>
      <c r="AA39" s="180"/>
      <c r="AB39" s="180"/>
      <c r="AC39" s="180"/>
      <c r="AD39" s="183"/>
      <c r="AE39" s="112"/>
    </row>
    <row r="40" spans="1:31" ht="19.5" customHeight="1" thickBot="1">
      <c r="A40" s="81"/>
      <c r="B40" s="82" t="s">
        <v>3</v>
      </c>
      <c r="C40" s="83"/>
      <c r="D40" s="108" t="str">
        <f>IFERROR(_xlfn.IFS(OR(B39="",B39="TRA",B39="TRE"),"",COUNTIF(B39,"Acro-Pair")&gt;=1,0.1,COUNTIF(B39,"*ACRO*")&gt;=1,0.5,COUNTIF(B39,"HYBRID")&gt;=1,0.5),"")</f>
        <v/>
      </c>
      <c r="E40" s="73"/>
      <c r="F40" s="84">
        <f>_xlfn.IFNA(VLOOKUP(F39,'Codes + Draft Values最新'!$A$4:$B$542,2,),"")</f>
        <v>2.2999999999999998</v>
      </c>
      <c r="G40" s="85" t="str">
        <f>_xlfn.IFNA(VLOOKUP(G39,'Codes + Draft Values最新'!$A$4:$B$542,2,),"")</f>
        <v/>
      </c>
      <c r="H40" s="85" t="str">
        <f>_xlfn.IFNA(VLOOKUP(H39,'Codes + Draft Values最新'!$A$4:$B$542,2,),"")</f>
        <v/>
      </c>
      <c r="I40" s="85" t="str">
        <f>_xlfn.IFNA(VLOOKUP(I39,'Codes + Draft Values最新'!$A$4:$B$542,2,),"")</f>
        <v/>
      </c>
      <c r="J40" s="85" t="str">
        <f>_xlfn.IFNA(VLOOKUP(J39,'Codes + Draft Values最新'!$A$4:$B$542,2,),"")</f>
        <v/>
      </c>
      <c r="K40" s="85" t="str">
        <f>_xlfn.IFNA(VLOOKUP(K39,'Codes + Draft Values最新'!$A$4:$B$542,2,),"")</f>
        <v/>
      </c>
      <c r="L40" s="85" t="str">
        <f>_xlfn.IFNA(VLOOKUP(L39,'Codes + Draft Values最新'!$A$4:$B$542,2,),"")</f>
        <v/>
      </c>
      <c r="M40" s="85" t="str">
        <f>_xlfn.IFNA(VLOOKUP(M39,'Codes + Draft Values最新'!$A$4:$B$542,2,),"")</f>
        <v/>
      </c>
      <c r="N40" s="85" t="str">
        <f>_xlfn.IFNA(VLOOKUP(N39,'Codes + Draft Values最新'!$A$4:$B$542,2,),"")</f>
        <v/>
      </c>
      <c r="O40" s="85" t="str">
        <f>_xlfn.IFNA(VLOOKUP(O39,'Codes + Draft Values最新'!$A$4:$B$542,2,),"")</f>
        <v/>
      </c>
      <c r="P40" s="85" t="str">
        <f>_xlfn.IFNA(VLOOKUP(P39,'Codes + Draft Values最新'!$A$4:$B$542,2,),"")</f>
        <v/>
      </c>
      <c r="Q40" s="85" t="str">
        <f>_xlfn.IFNA(VLOOKUP(Q39,'Codes + Draft Values最新'!$A$4:$B$542,2,),"")</f>
        <v/>
      </c>
      <c r="R40" s="85" t="str">
        <f>_xlfn.IFNA(VLOOKUP(R39,'Codes + Draft Values最新'!$A$4:$B$542,2,),"")</f>
        <v/>
      </c>
      <c r="S40" s="85" t="str">
        <f>_xlfn.IFNA(VLOOKUP(S39,'Codes + Draft Values最新'!$A$4:$B$542,2,),"")</f>
        <v/>
      </c>
      <c r="T40" s="85" t="str">
        <f>_xlfn.IFNA(VLOOKUP(T39,'Codes + Draft Values最新'!$A$4:$B$542,2,),"")</f>
        <v/>
      </c>
      <c r="U40" s="85" t="str">
        <f>_xlfn.IFNA(VLOOKUP(U39,'Codes + Draft Values最新'!$A$4:$B$542,2,),"")</f>
        <v/>
      </c>
      <c r="V40" s="85" t="str">
        <f>_xlfn.IFNA(VLOOKUP(V39,'Codes + Draft Values最新'!$A$4:$B$542,2,),"")</f>
        <v/>
      </c>
      <c r="W40" s="85" t="str">
        <f>_xlfn.IFNA(VLOOKUP(W39,'Codes + Draft Values最新'!$A$4:$B$542,2,),"")</f>
        <v/>
      </c>
      <c r="X40" s="85" t="str">
        <f>_xlfn.IFNA(VLOOKUP(X39,'Codes + Draft Values最新'!$A$4:$B$542,2,),"")</f>
        <v/>
      </c>
      <c r="Y40" s="86" t="str">
        <f>_xlfn.IFNA(VLOOKUP(Y39,'Codes + Draft Values最新'!$A$4:$B$542,2,),"")</f>
        <v/>
      </c>
      <c r="Z40" s="87" t="str">
        <f>_xlfn.IFNA(VLOOKUP(Z39,'Codes + Draft Values最新'!$A$4:$B$542,2,),"")</f>
        <v/>
      </c>
      <c r="AA40" s="85" t="str">
        <f>_xlfn.IFNA(VLOOKUP(AA39,'Codes + Draft Values最新'!$A$4:$B$542,2,),"")</f>
        <v/>
      </c>
      <c r="AB40" s="85" t="str">
        <f>_xlfn.IFNA(VLOOKUP(AB39,'Codes + Draft Values最新'!$A$4:$B$542,2,),"")</f>
        <v/>
      </c>
      <c r="AC40" s="85" t="str">
        <f>_xlfn.IFNA(VLOOKUP(AC39,'Codes + Draft Values最新'!$A$4:$B$542,2,),"")</f>
        <v/>
      </c>
      <c r="AD40" s="88" t="str">
        <f>_xlfn.IFNA(VLOOKUP(AD39,'Codes + Draft Values最新'!$A$4:$B$542,2,),"")</f>
        <v/>
      </c>
      <c r="AE40" s="110">
        <f>SUM(D40:AD40)</f>
        <v>2.2999999999999998</v>
      </c>
    </row>
    <row r="41" spans="1:31" ht="19.5" customHeight="1" thickBot="1">
      <c r="A41" s="69" t="s">
        <v>82</v>
      </c>
      <c r="B41" s="70" t="s">
        <v>1133</v>
      </c>
      <c r="C41" s="71" t="str">
        <f>IFERROR(_xlfn.IFS(OR(B41="",B41="TRA"),"",COUNTIF(B41,"TRE")&gt;=1,MAX(C$16:C40)+1,COUNTIF(B41,"Acro-Pair")&gt;=1,MAX(C$16:C40)+1,COUNTIF(B41,"*ACRO*")&gt;=1,MAX(C$16:C40)+1,COUNTIF(B41,"HYBRID")&gt;=1,MAX(C$16:C40)+1),"")</f>
        <v/>
      </c>
      <c r="D41" s="72" t="str">
        <f>IF(OR(B41="",B41="TRA",B41="TRE"),"",B41)</f>
        <v/>
      </c>
      <c r="E41" s="73"/>
      <c r="F41" s="179"/>
      <c r="G41" s="180"/>
      <c r="H41" s="180"/>
      <c r="I41" s="180"/>
      <c r="J41" s="180"/>
      <c r="K41" s="180"/>
      <c r="L41" s="180"/>
      <c r="M41" s="180"/>
      <c r="N41" s="180"/>
      <c r="O41" s="180"/>
      <c r="P41" s="180"/>
      <c r="Q41" s="180"/>
      <c r="R41" s="180"/>
      <c r="S41" s="180"/>
      <c r="T41" s="180"/>
      <c r="U41" s="180"/>
      <c r="V41" s="180"/>
      <c r="W41" s="180"/>
      <c r="X41" s="180"/>
      <c r="Y41" s="181"/>
      <c r="Z41" s="182"/>
      <c r="AA41" s="180"/>
      <c r="AB41" s="180"/>
      <c r="AC41" s="180"/>
      <c r="AD41" s="183"/>
      <c r="AE41" s="112"/>
    </row>
    <row r="42" spans="1:31" ht="19.5" customHeight="1" thickBot="1">
      <c r="A42" s="81"/>
      <c r="B42" s="82" t="s">
        <v>3</v>
      </c>
      <c r="C42" s="83"/>
      <c r="D42" s="108" t="str">
        <f>IFERROR(_xlfn.IFS(OR(B41="",B41="TRA",B41="TRE"),"",COUNTIF(B41,"Acro-Pair")&gt;=1,0.1,COUNTIF(B41,"*ACRO*")&gt;=1,0.5,COUNTIF(B41,"HYBRID")&gt;=1,0.5),"")</f>
        <v/>
      </c>
      <c r="E42" s="73"/>
      <c r="F42" s="84" t="str">
        <f>_xlfn.IFNA(VLOOKUP(F41,'Codes + Draft Values最新'!$A$4:$B$542,2,),"")</f>
        <v/>
      </c>
      <c r="G42" s="85" t="str">
        <f>_xlfn.IFNA(VLOOKUP(G41,'Codes + Draft Values最新'!$A$4:$B$542,2,),"")</f>
        <v/>
      </c>
      <c r="H42" s="85" t="str">
        <f>_xlfn.IFNA(VLOOKUP(H41,'Codes + Draft Values最新'!$A$4:$B$542,2,),"")</f>
        <v/>
      </c>
      <c r="I42" s="85" t="str">
        <f>_xlfn.IFNA(VLOOKUP(I41,'Codes + Draft Values最新'!$A$4:$B$542,2,),"")</f>
        <v/>
      </c>
      <c r="J42" s="85" t="str">
        <f>_xlfn.IFNA(VLOOKUP(J41,'Codes + Draft Values最新'!$A$4:$B$542,2,),"")</f>
        <v/>
      </c>
      <c r="K42" s="85" t="str">
        <f>_xlfn.IFNA(VLOOKUP(K41,'Codes + Draft Values最新'!$A$4:$B$542,2,),"")</f>
        <v/>
      </c>
      <c r="L42" s="85" t="str">
        <f>_xlfn.IFNA(VLOOKUP(L41,'Codes + Draft Values最新'!$A$4:$B$542,2,),"")</f>
        <v/>
      </c>
      <c r="M42" s="85" t="str">
        <f>_xlfn.IFNA(VLOOKUP(M41,'Codes + Draft Values最新'!$A$4:$B$542,2,),"")</f>
        <v/>
      </c>
      <c r="N42" s="85" t="str">
        <f>_xlfn.IFNA(VLOOKUP(N41,'Codes + Draft Values最新'!$A$4:$B$542,2,),"")</f>
        <v/>
      </c>
      <c r="O42" s="85" t="str">
        <f>_xlfn.IFNA(VLOOKUP(O41,'Codes + Draft Values最新'!$A$4:$B$542,2,),"")</f>
        <v/>
      </c>
      <c r="P42" s="85" t="str">
        <f>_xlfn.IFNA(VLOOKUP(P41,'Codes + Draft Values最新'!$A$4:$B$542,2,),"")</f>
        <v/>
      </c>
      <c r="Q42" s="85" t="str">
        <f>_xlfn.IFNA(VLOOKUP(Q41,'Codes + Draft Values最新'!$A$4:$B$542,2,),"")</f>
        <v/>
      </c>
      <c r="R42" s="85" t="str">
        <f>_xlfn.IFNA(VLOOKUP(R41,'Codes + Draft Values最新'!$A$4:$B$542,2,),"")</f>
        <v/>
      </c>
      <c r="S42" s="85" t="str">
        <f>_xlfn.IFNA(VLOOKUP(S41,'Codes + Draft Values最新'!$A$4:$B$542,2,),"")</f>
        <v/>
      </c>
      <c r="T42" s="85" t="str">
        <f>_xlfn.IFNA(VLOOKUP(T41,'Codes + Draft Values最新'!$A$4:$B$542,2,),"")</f>
        <v/>
      </c>
      <c r="U42" s="85" t="str">
        <f>_xlfn.IFNA(VLOOKUP(U41,'Codes + Draft Values最新'!$A$4:$B$542,2,),"")</f>
        <v/>
      </c>
      <c r="V42" s="85" t="str">
        <f>_xlfn.IFNA(VLOOKUP(V41,'Codes + Draft Values最新'!$A$4:$B$542,2,),"")</f>
        <v/>
      </c>
      <c r="W42" s="85" t="str">
        <f>_xlfn.IFNA(VLOOKUP(W41,'Codes + Draft Values最新'!$A$4:$B$542,2,),"")</f>
        <v/>
      </c>
      <c r="X42" s="85" t="str">
        <f>_xlfn.IFNA(VLOOKUP(X41,'Codes + Draft Values最新'!$A$4:$B$542,2,),"")</f>
        <v/>
      </c>
      <c r="Y42" s="86" t="str">
        <f>_xlfn.IFNA(VLOOKUP(Y41,'Codes + Draft Values最新'!$A$4:$B$542,2,),"")</f>
        <v/>
      </c>
      <c r="Z42" s="87" t="str">
        <f>_xlfn.IFNA(VLOOKUP(Z41,'Codes + Draft Values最新'!$A$4:$B$542,2,),"")</f>
        <v/>
      </c>
      <c r="AA42" s="85" t="str">
        <f>_xlfn.IFNA(VLOOKUP(AA41,'Codes + Draft Values最新'!$A$4:$B$542,2,),"")</f>
        <v/>
      </c>
      <c r="AB42" s="85" t="str">
        <f>_xlfn.IFNA(VLOOKUP(AB41,'Codes + Draft Values最新'!$A$4:$B$542,2,),"")</f>
        <v/>
      </c>
      <c r="AC42" s="85" t="str">
        <f>_xlfn.IFNA(VLOOKUP(AC41,'Codes + Draft Values最新'!$A$4:$B$542,2,),"")</f>
        <v/>
      </c>
      <c r="AD42" s="88" t="str">
        <f>_xlfn.IFNA(VLOOKUP(AD41,'Codes + Draft Values最新'!$A$4:$B$542,2,),"")</f>
        <v/>
      </c>
      <c r="AE42" s="110">
        <f>SUM(D42:AD42)</f>
        <v>0</v>
      </c>
    </row>
    <row r="43" spans="1:31" ht="19.5" customHeight="1" thickBot="1">
      <c r="A43" s="69" t="s">
        <v>82</v>
      </c>
      <c r="B43" s="70" t="s">
        <v>392</v>
      </c>
      <c r="C43" s="71">
        <f>IFERROR(_xlfn.IFS(OR(B43="",B43="TRA"),"",COUNTIF(B43,"TRE")&gt;=1,MAX(C$16:C42)+1,COUNTIF(B43,"Acro-Pair")&gt;=1,MAX(C$16:C42)+1,COUNTIF(B43,"*ACRO*")&gt;=1,MAX(C$16:C42)+1,COUNTIF(B43,"HYBRID")&gt;=1,MAX(C$16:C42)+1),"")</f>
        <v>7</v>
      </c>
      <c r="D43" s="72" t="str">
        <f>IF(OR(B43="",B43="TRA",B43="TRE"),"",B43)</f>
        <v>HYBRID</v>
      </c>
      <c r="E43" s="73"/>
      <c r="F43" s="179" t="s">
        <v>408</v>
      </c>
      <c r="G43" s="180" t="s">
        <v>451</v>
      </c>
      <c r="H43" s="180" t="s">
        <v>501</v>
      </c>
      <c r="I43" s="180" t="s">
        <v>529</v>
      </c>
      <c r="J43" s="180" t="s">
        <v>551</v>
      </c>
      <c r="K43" s="180" t="s">
        <v>571</v>
      </c>
      <c r="L43" s="180" t="s">
        <v>579</v>
      </c>
      <c r="M43" s="180" t="s">
        <v>609</v>
      </c>
      <c r="N43" s="180" t="s">
        <v>661</v>
      </c>
      <c r="O43" s="180"/>
      <c r="P43" s="180"/>
      <c r="Q43" s="180"/>
      <c r="R43" s="180"/>
      <c r="S43" s="180"/>
      <c r="T43" s="180"/>
      <c r="U43" s="180"/>
      <c r="V43" s="180"/>
      <c r="W43" s="180"/>
      <c r="X43" s="180"/>
      <c r="Y43" s="181"/>
      <c r="Z43" s="182"/>
      <c r="AA43" s="180"/>
      <c r="AB43" s="180"/>
      <c r="AC43" s="180"/>
      <c r="AD43" s="183"/>
      <c r="AE43" s="112"/>
    </row>
    <row r="44" spans="1:31" ht="19.5" customHeight="1" thickBot="1">
      <c r="A44" s="81"/>
      <c r="B44" s="82" t="s">
        <v>3</v>
      </c>
      <c r="C44" s="83"/>
      <c r="D44" s="108">
        <f>IFERROR(_xlfn.IFS(OR(B43="",B43="TRA",B43="TRE"),"",COUNTIF(B43,"Acro-Pair")&gt;=1,0.1,COUNTIF(B43,"*ACRO*")&gt;=1,0.5,COUNTIF(B43,"HYBRID")&gt;=1,0.5),"")</f>
        <v>0.5</v>
      </c>
      <c r="E44" s="73"/>
      <c r="F44" s="84">
        <f>_xlfn.IFNA(VLOOKUP(F43,'Codes + Draft Values最新'!$A$4:$B$542,2,),"")</f>
        <v>0.3</v>
      </c>
      <c r="G44" s="85">
        <f>_xlfn.IFNA(VLOOKUP(G43,'Codes + Draft Values最新'!$A$4:$B$542,2,),"")</f>
        <v>0.15</v>
      </c>
      <c r="H44" s="85">
        <f>_xlfn.IFNA(VLOOKUP(H43,'Codes + Draft Values最新'!$A$4:$B$542,2,),"")</f>
        <v>0.1</v>
      </c>
      <c r="I44" s="85">
        <f>_xlfn.IFNA(VLOOKUP(I43,'Codes + Draft Values最新'!$A$4:$B$542,2,),"")</f>
        <v>0.2</v>
      </c>
      <c r="J44" s="85">
        <f>_xlfn.IFNA(VLOOKUP(J43,'Codes + Draft Values最新'!$A$4:$B$542,2,),"")</f>
        <v>0.55000000000000004</v>
      </c>
      <c r="K44" s="85">
        <f>_xlfn.IFNA(VLOOKUP(K43,'Codes + Draft Values最新'!$A$4:$B$542,2,),"")</f>
        <v>0.5</v>
      </c>
      <c r="L44" s="85">
        <f>_xlfn.IFNA(VLOOKUP(L43,'Codes + Draft Values最新'!$A$4:$B$542,2,),"")</f>
        <v>0.05</v>
      </c>
      <c r="M44" s="85">
        <f>_xlfn.IFNA(VLOOKUP(M43,'Codes + Draft Values最新'!$A$4:$B$542,2,),"")</f>
        <v>0.05</v>
      </c>
      <c r="N44" s="85">
        <f>_xlfn.IFNA(VLOOKUP(N43,'Codes + Draft Values最新'!$A$4:$B$542,2,),"")</f>
        <v>0.1</v>
      </c>
      <c r="O44" s="85" t="str">
        <f>_xlfn.IFNA(VLOOKUP(O43,'Codes + Draft Values最新'!$A$4:$B$542,2,),"")</f>
        <v/>
      </c>
      <c r="P44" s="85" t="str">
        <f>_xlfn.IFNA(VLOOKUP(P43,'Codes + Draft Values最新'!$A$4:$B$542,2,),"")</f>
        <v/>
      </c>
      <c r="Q44" s="85" t="str">
        <f>_xlfn.IFNA(VLOOKUP(Q43,'Codes + Draft Values最新'!$A$4:$B$542,2,),"")</f>
        <v/>
      </c>
      <c r="R44" s="85" t="str">
        <f>_xlfn.IFNA(VLOOKUP(R43,'Codes + Draft Values最新'!$A$4:$B$542,2,),"")</f>
        <v/>
      </c>
      <c r="S44" s="85" t="str">
        <f>_xlfn.IFNA(VLOOKUP(S43,'Codes + Draft Values最新'!$A$4:$B$542,2,),"")</f>
        <v/>
      </c>
      <c r="T44" s="85" t="str">
        <f>_xlfn.IFNA(VLOOKUP(T43,'Codes + Draft Values最新'!$A$4:$B$542,2,),"")</f>
        <v/>
      </c>
      <c r="U44" s="85" t="str">
        <f>_xlfn.IFNA(VLOOKUP(U43,'Codes + Draft Values最新'!$A$4:$B$542,2,),"")</f>
        <v/>
      </c>
      <c r="V44" s="85" t="str">
        <f>_xlfn.IFNA(VLOOKUP(V43,'Codes + Draft Values最新'!$A$4:$B$542,2,),"")</f>
        <v/>
      </c>
      <c r="W44" s="85" t="str">
        <f>_xlfn.IFNA(VLOOKUP(W43,'Codes + Draft Values最新'!$A$4:$B$542,2,),"")</f>
        <v/>
      </c>
      <c r="X44" s="85" t="str">
        <f>_xlfn.IFNA(VLOOKUP(X43,'Codes + Draft Values最新'!$A$4:$B$542,2,),"")</f>
        <v/>
      </c>
      <c r="Y44" s="86" t="str">
        <f>_xlfn.IFNA(VLOOKUP(Y43,'Codes + Draft Values最新'!$A$4:$B$542,2,),"")</f>
        <v/>
      </c>
      <c r="Z44" s="87" t="str">
        <f>_xlfn.IFNA(VLOOKUP(Z43,'Codes + Draft Values最新'!$A$4:$B$542,2,),"")</f>
        <v/>
      </c>
      <c r="AA44" s="85" t="str">
        <f>_xlfn.IFNA(VLOOKUP(AA43,'Codes + Draft Values最新'!$A$4:$B$542,2,),"")</f>
        <v/>
      </c>
      <c r="AB44" s="85" t="str">
        <f>_xlfn.IFNA(VLOOKUP(AB43,'Codes + Draft Values最新'!$A$4:$B$542,2,),"")</f>
        <v/>
      </c>
      <c r="AC44" s="85" t="str">
        <f>_xlfn.IFNA(VLOOKUP(AC43,'Codes + Draft Values最新'!$A$4:$B$542,2,),"")</f>
        <v/>
      </c>
      <c r="AD44" s="88" t="str">
        <f>_xlfn.IFNA(VLOOKUP(AD43,'Codes + Draft Values最新'!$A$4:$B$542,2,),"")</f>
        <v/>
      </c>
      <c r="AE44" s="110">
        <f>SUM(D44:AD44)</f>
        <v>2.4999999999999996</v>
      </c>
    </row>
    <row r="45" spans="1:31" ht="19.5" customHeight="1" thickBot="1">
      <c r="A45" s="69" t="s">
        <v>82</v>
      </c>
      <c r="B45" s="70" t="s">
        <v>1133</v>
      </c>
      <c r="C45" s="71" t="str">
        <f>IFERROR(_xlfn.IFS(OR(B45="",B45="TRA"),"",COUNTIF(B45,"TRE")&gt;=1,MAX(C$16:C44)+1,COUNTIF(B45,"Acro-Pair")&gt;=1,MAX(C$16:C44)+1,COUNTIF(B45,"*ACRO*")&gt;=1,MAX(C$16:C44)+1,COUNTIF(B45,"HYBRID")&gt;=1,MAX(C$16:C44)+1),"")</f>
        <v/>
      </c>
      <c r="D45" s="72" t="str">
        <f>IF(OR(B45="",B45="TRA",B45="TRE"),"",B45)</f>
        <v/>
      </c>
      <c r="E45" s="73"/>
      <c r="F45" s="179"/>
      <c r="G45" s="180"/>
      <c r="H45" s="180"/>
      <c r="I45" s="180"/>
      <c r="J45" s="180"/>
      <c r="K45" s="180"/>
      <c r="L45" s="180"/>
      <c r="M45" s="180"/>
      <c r="N45" s="180"/>
      <c r="O45" s="180"/>
      <c r="P45" s="180"/>
      <c r="Q45" s="180"/>
      <c r="R45" s="180"/>
      <c r="S45" s="180"/>
      <c r="T45" s="180"/>
      <c r="U45" s="180"/>
      <c r="V45" s="180"/>
      <c r="W45" s="180"/>
      <c r="X45" s="180"/>
      <c r="Y45" s="181"/>
      <c r="Z45" s="182"/>
      <c r="AA45" s="180"/>
      <c r="AB45" s="180"/>
      <c r="AC45" s="180"/>
      <c r="AD45" s="183"/>
      <c r="AE45" s="112"/>
    </row>
    <row r="46" spans="1:31" ht="19.5" customHeight="1" thickBot="1">
      <c r="A46" s="81"/>
      <c r="B46" s="82" t="s">
        <v>3</v>
      </c>
      <c r="C46" s="83"/>
      <c r="D46" s="108" t="str">
        <f>IFERROR(_xlfn.IFS(OR(B45="",B45="TRA",B45="TRE"),"",COUNTIF(B45,"Acro-Pair")&gt;=1,0.1,COUNTIF(B45,"*ACRO*")&gt;=1,0.5,COUNTIF(B45,"HYBRID")&gt;=1,0.5),"")</f>
        <v/>
      </c>
      <c r="E46" s="73"/>
      <c r="F46" s="84" t="str">
        <f>_xlfn.IFNA(VLOOKUP(F45,'Codes + Draft Values最新'!$A$4:$B$542,2,),"")</f>
        <v/>
      </c>
      <c r="G46" s="85" t="str">
        <f>_xlfn.IFNA(VLOOKUP(G45,'Codes + Draft Values最新'!$A$4:$B$542,2,),"")</f>
        <v/>
      </c>
      <c r="H46" s="85" t="str">
        <f>_xlfn.IFNA(VLOOKUP(H45,'Codes + Draft Values最新'!$A$4:$B$542,2,),"")</f>
        <v/>
      </c>
      <c r="I46" s="85" t="str">
        <f>_xlfn.IFNA(VLOOKUP(I45,'Codes + Draft Values最新'!$A$4:$B$542,2,),"")</f>
        <v/>
      </c>
      <c r="J46" s="85" t="str">
        <f>_xlfn.IFNA(VLOOKUP(J45,'Codes + Draft Values最新'!$A$4:$B$542,2,),"")</f>
        <v/>
      </c>
      <c r="K46" s="85" t="str">
        <f>_xlfn.IFNA(VLOOKUP(K45,'Codes + Draft Values最新'!$A$4:$B$542,2,),"")</f>
        <v/>
      </c>
      <c r="L46" s="85" t="str">
        <f>_xlfn.IFNA(VLOOKUP(L45,'Codes + Draft Values最新'!$A$4:$B$542,2,),"")</f>
        <v/>
      </c>
      <c r="M46" s="85" t="str">
        <f>_xlfn.IFNA(VLOOKUP(M45,'Codes + Draft Values最新'!$A$4:$B$542,2,),"")</f>
        <v/>
      </c>
      <c r="N46" s="85" t="str">
        <f>_xlfn.IFNA(VLOOKUP(N45,'Codes + Draft Values最新'!$A$4:$B$542,2,),"")</f>
        <v/>
      </c>
      <c r="O46" s="85" t="str">
        <f>_xlfn.IFNA(VLOOKUP(O45,'Codes + Draft Values最新'!$A$4:$B$542,2,),"")</f>
        <v/>
      </c>
      <c r="P46" s="85" t="str">
        <f>_xlfn.IFNA(VLOOKUP(P45,'Codes + Draft Values最新'!$A$4:$B$542,2,),"")</f>
        <v/>
      </c>
      <c r="Q46" s="85" t="str">
        <f>_xlfn.IFNA(VLOOKUP(Q45,'Codes + Draft Values最新'!$A$4:$B$542,2,),"")</f>
        <v/>
      </c>
      <c r="R46" s="85" t="str">
        <f>_xlfn.IFNA(VLOOKUP(R45,'Codes + Draft Values最新'!$A$4:$B$542,2,),"")</f>
        <v/>
      </c>
      <c r="S46" s="85" t="str">
        <f>_xlfn.IFNA(VLOOKUP(S45,'Codes + Draft Values最新'!$A$4:$B$542,2,),"")</f>
        <v/>
      </c>
      <c r="T46" s="85" t="str">
        <f>_xlfn.IFNA(VLOOKUP(T45,'Codes + Draft Values最新'!$A$4:$B$542,2,),"")</f>
        <v/>
      </c>
      <c r="U46" s="85" t="str">
        <f>_xlfn.IFNA(VLOOKUP(U45,'Codes + Draft Values最新'!$A$4:$B$542,2,),"")</f>
        <v/>
      </c>
      <c r="V46" s="85" t="str">
        <f>_xlfn.IFNA(VLOOKUP(V45,'Codes + Draft Values最新'!$A$4:$B$542,2,),"")</f>
        <v/>
      </c>
      <c r="W46" s="85" t="str">
        <f>_xlfn.IFNA(VLOOKUP(W45,'Codes + Draft Values最新'!$A$4:$B$542,2,),"")</f>
        <v/>
      </c>
      <c r="X46" s="85" t="str">
        <f>_xlfn.IFNA(VLOOKUP(X45,'Codes + Draft Values最新'!$A$4:$B$542,2,),"")</f>
        <v/>
      </c>
      <c r="Y46" s="86" t="str">
        <f>_xlfn.IFNA(VLOOKUP(Y45,'Codes + Draft Values最新'!$A$4:$B$542,2,),"")</f>
        <v/>
      </c>
      <c r="Z46" s="87" t="str">
        <f>_xlfn.IFNA(VLOOKUP(Z45,'Codes + Draft Values最新'!$A$4:$B$542,2,),"")</f>
        <v/>
      </c>
      <c r="AA46" s="85" t="str">
        <f>_xlfn.IFNA(VLOOKUP(AA45,'Codes + Draft Values最新'!$A$4:$B$542,2,),"")</f>
        <v/>
      </c>
      <c r="AB46" s="85" t="str">
        <f>_xlfn.IFNA(VLOOKUP(AB45,'Codes + Draft Values最新'!$A$4:$B$542,2,),"")</f>
        <v/>
      </c>
      <c r="AC46" s="85" t="str">
        <f>_xlfn.IFNA(VLOOKUP(AC45,'Codes + Draft Values最新'!$A$4:$B$542,2,),"")</f>
        <v/>
      </c>
      <c r="AD46" s="88" t="str">
        <f>_xlfn.IFNA(VLOOKUP(AD45,'Codes + Draft Values最新'!$A$4:$B$542,2,),"")</f>
        <v/>
      </c>
      <c r="AE46" s="110">
        <f>SUM(D46:AD46)</f>
        <v>0</v>
      </c>
    </row>
    <row r="47" spans="1:31" ht="19.5" customHeight="1" thickBot="1">
      <c r="A47" s="69" t="s">
        <v>82</v>
      </c>
      <c r="B47" s="70" t="s">
        <v>1</v>
      </c>
      <c r="C47" s="71" t="str">
        <f>IFERROR(_xlfn.IFS(OR(B47="",B47="TRA"),"",COUNTIF(B47,"TRE")&gt;=1,MAX(C$16:C46)+1,COUNTIF(B47,"Acro-Pair")&gt;=1,MAX(C$16:C46)+1,COUNTIF(B47,"*ACRO*")&gt;=1,MAX(C$16:C46)+1,COUNTIF(B47,"HYBRID")&gt;=1,MAX(C$16:C46)+1),"")</f>
        <v/>
      </c>
      <c r="D47" s="72" t="str">
        <f>IF(OR(B47="",B47="TRA",B47="TRE"),"",B47)</f>
        <v> </v>
      </c>
      <c r="E47" s="73"/>
      <c r="F47" s="179"/>
      <c r="G47" s="180"/>
      <c r="H47" s="180"/>
      <c r="I47" s="180"/>
      <c r="J47" s="180"/>
      <c r="K47" s="180"/>
      <c r="L47" s="180"/>
      <c r="M47" s="180"/>
      <c r="N47" s="180"/>
      <c r="O47" s="180"/>
      <c r="P47" s="180"/>
      <c r="Q47" s="180"/>
      <c r="R47" s="180"/>
      <c r="S47" s="180"/>
      <c r="T47" s="180"/>
      <c r="U47" s="180"/>
      <c r="V47" s="180"/>
      <c r="W47" s="180"/>
      <c r="X47" s="180"/>
      <c r="Y47" s="181"/>
      <c r="Z47" s="182"/>
      <c r="AA47" s="180"/>
      <c r="AB47" s="180"/>
      <c r="AC47" s="180"/>
      <c r="AD47" s="183"/>
      <c r="AE47" s="112"/>
    </row>
    <row r="48" spans="1:31" ht="19.5" customHeight="1" thickBot="1">
      <c r="A48" s="81"/>
      <c r="B48" s="82" t="s">
        <v>3</v>
      </c>
      <c r="C48" s="83"/>
      <c r="D48" s="108" t="str">
        <f>IFERROR(_xlfn.IFS(OR(B47="",B47="TRA",B47="TRE"),"",COUNTIF(B47,"Acro-Pair")&gt;=1,0.1,COUNTIF(B47,"*ACRO*")&gt;=1,0.5,COUNTIF(B47,"HYBRID")&gt;=1,0.5),"")</f>
        <v/>
      </c>
      <c r="E48" s="73"/>
      <c r="F48" s="84" t="str">
        <f>_xlfn.IFNA(VLOOKUP(F47,'Codes + Draft Values最新'!$A$4:$B$542,2,),"")</f>
        <v/>
      </c>
      <c r="G48" s="85" t="str">
        <f>_xlfn.IFNA(VLOOKUP(G47,'Codes + Draft Values最新'!$A$4:$B$542,2,),"")</f>
        <v/>
      </c>
      <c r="H48" s="85" t="str">
        <f>_xlfn.IFNA(VLOOKUP(H47,'Codes + Draft Values最新'!$A$4:$B$542,2,),"")</f>
        <v/>
      </c>
      <c r="I48" s="85" t="str">
        <f>_xlfn.IFNA(VLOOKUP(I47,'Codes + Draft Values最新'!$A$4:$B$542,2,),"")</f>
        <v/>
      </c>
      <c r="J48" s="85" t="str">
        <f>_xlfn.IFNA(VLOOKUP(J47,'Codes + Draft Values最新'!$A$4:$B$542,2,),"")</f>
        <v/>
      </c>
      <c r="K48" s="85" t="str">
        <f>_xlfn.IFNA(VLOOKUP(K47,'Codes + Draft Values最新'!$A$4:$B$542,2,),"")</f>
        <v/>
      </c>
      <c r="L48" s="85" t="str">
        <f>_xlfn.IFNA(VLOOKUP(L47,'Codes + Draft Values最新'!$A$4:$B$542,2,),"")</f>
        <v/>
      </c>
      <c r="M48" s="85" t="str">
        <f>_xlfn.IFNA(VLOOKUP(M47,'Codes + Draft Values最新'!$A$4:$B$542,2,),"")</f>
        <v/>
      </c>
      <c r="N48" s="85" t="str">
        <f>_xlfn.IFNA(VLOOKUP(N47,'Codes + Draft Values最新'!$A$4:$B$542,2,),"")</f>
        <v/>
      </c>
      <c r="O48" s="85" t="str">
        <f>_xlfn.IFNA(VLOOKUP(O47,'Codes + Draft Values最新'!$A$4:$B$542,2,),"")</f>
        <v/>
      </c>
      <c r="P48" s="85" t="str">
        <f>_xlfn.IFNA(VLOOKUP(P47,'Codes + Draft Values最新'!$A$4:$B$542,2,),"")</f>
        <v/>
      </c>
      <c r="Q48" s="85" t="str">
        <f>_xlfn.IFNA(VLOOKUP(Q47,'Codes + Draft Values最新'!$A$4:$B$542,2,),"")</f>
        <v/>
      </c>
      <c r="R48" s="85" t="str">
        <f>_xlfn.IFNA(VLOOKUP(R47,'Codes + Draft Values最新'!$A$4:$B$542,2,),"")</f>
        <v/>
      </c>
      <c r="S48" s="85" t="str">
        <f>_xlfn.IFNA(VLOOKUP(S47,'Codes + Draft Values最新'!$A$4:$B$542,2,),"")</f>
        <v/>
      </c>
      <c r="T48" s="85" t="str">
        <f>_xlfn.IFNA(VLOOKUP(T47,'Codes + Draft Values最新'!$A$4:$B$542,2,),"")</f>
        <v/>
      </c>
      <c r="U48" s="85" t="str">
        <f>_xlfn.IFNA(VLOOKUP(U47,'Codes + Draft Values最新'!$A$4:$B$542,2,),"")</f>
        <v/>
      </c>
      <c r="V48" s="85" t="str">
        <f>_xlfn.IFNA(VLOOKUP(V47,'Codes + Draft Values最新'!$A$4:$B$542,2,),"")</f>
        <v/>
      </c>
      <c r="W48" s="85" t="str">
        <f>_xlfn.IFNA(VLOOKUP(W47,'Codes + Draft Values最新'!$A$4:$B$542,2,),"")</f>
        <v/>
      </c>
      <c r="X48" s="85" t="str">
        <f>_xlfn.IFNA(VLOOKUP(X47,'Codes + Draft Values最新'!$A$4:$B$542,2,),"")</f>
        <v/>
      </c>
      <c r="Y48" s="86" t="str">
        <f>_xlfn.IFNA(VLOOKUP(Y47,'Codes + Draft Values最新'!$A$4:$B$542,2,),"")</f>
        <v/>
      </c>
      <c r="Z48" s="87" t="str">
        <f>_xlfn.IFNA(VLOOKUP(Z47,'Codes + Draft Values最新'!$A$4:$B$542,2,),"")</f>
        <v/>
      </c>
      <c r="AA48" s="85" t="str">
        <f>_xlfn.IFNA(VLOOKUP(AA47,'Codes + Draft Values最新'!$A$4:$B$542,2,),"")</f>
        <v/>
      </c>
      <c r="AB48" s="85" t="str">
        <f>_xlfn.IFNA(VLOOKUP(AB47,'Codes + Draft Values最新'!$A$4:$B$542,2,),"")</f>
        <v/>
      </c>
      <c r="AC48" s="85" t="str">
        <f>_xlfn.IFNA(VLOOKUP(AC47,'Codes + Draft Values最新'!$A$4:$B$542,2,),"")</f>
        <v/>
      </c>
      <c r="AD48" s="88" t="str">
        <f>_xlfn.IFNA(VLOOKUP(AD47,'Codes + Draft Values最新'!$A$4:$B$542,2,),"")</f>
        <v/>
      </c>
      <c r="AE48" s="110">
        <f>SUM(D48:AD48)</f>
        <v>0</v>
      </c>
    </row>
    <row r="49" spans="1:31" ht="19.5" customHeight="1" thickBot="1">
      <c r="A49" s="69" t="s">
        <v>82</v>
      </c>
      <c r="B49" s="70" t="s">
        <v>1</v>
      </c>
      <c r="C49" s="71" t="str">
        <f>IFERROR(_xlfn.IFS(OR(B49="",B49="TRA"),"",COUNTIF(B49,"TRE")&gt;=1,MAX(C$16:C48)+1,COUNTIF(B49,"Acro-Pair")&gt;=1,MAX(C$16:C48)+1,COUNTIF(B49,"*ACRO*")&gt;=1,MAX(C$16:C48)+1,COUNTIF(B49,"HYBRID")&gt;=1,MAX(C$16:C48)+1),"")</f>
        <v/>
      </c>
      <c r="D49" s="72" t="str">
        <f>IF(OR(B49="",B49="TRA",B49="TRE"),"",B49)</f>
        <v> </v>
      </c>
      <c r="E49" s="73"/>
      <c r="F49" s="179"/>
      <c r="G49" s="180"/>
      <c r="H49" s="180"/>
      <c r="I49" s="180"/>
      <c r="J49" s="180"/>
      <c r="K49" s="180"/>
      <c r="L49" s="180"/>
      <c r="M49" s="180"/>
      <c r="N49" s="180"/>
      <c r="O49" s="180"/>
      <c r="P49" s="180"/>
      <c r="Q49" s="180"/>
      <c r="R49" s="180"/>
      <c r="S49" s="180"/>
      <c r="T49" s="180"/>
      <c r="U49" s="180"/>
      <c r="V49" s="180"/>
      <c r="W49" s="180"/>
      <c r="X49" s="180"/>
      <c r="Y49" s="181"/>
      <c r="Z49" s="182"/>
      <c r="AA49" s="180"/>
      <c r="AB49" s="180"/>
      <c r="AC49" s="180"/>
      <c r="AD49" s="183"/>
      <c r="AE49" s="112"/>
    </row>
    <row r="50" spans="1:31" ht="19.5" customHeight="1" thickBot="1">
      <c r="A50" s="81"/>
      <c r="B50" s="82" t="s">
        <v>3</v>
      </c>
      <c r="C50" s="83"/>
      <c r="D50" s="108" t="str">
        <f>IFERROR(_xlfn.IFS(OR(B49="",B49="TRA",B49="TRE"),"",COUNTIF(B49,"Acro-Pair")&gt;=1,0.1,COUNTIF(B49,"*ACRO*")&gt;=1,0.5,COUNTIF(B49,"HYBRID")&gt;=1,0.5),"")</f>
        <v/>
      </c>
      <c r="E50" s="73"/>
      <c r="F50" s="84" t="str">
        <f>_xlfn.IFNA(VLOOKUP(F49,'Codes + Draft Values最新'!$A$4:$B$542,2,),"")</f>
        <v/>
      </c>
      <c r="G50" s="85" t="str">
        <f>_xlfn.IFNA(VLOOKUP(G49,'Codes + Draft Values最新'!$A$4:$B$542,2,),"")</f>
        <v/>
      </c>
      <c r="H50" s="85" t="str">
        <f>_xlfn.IFNA(VLOOKUP(H49,'Codes + Draft Values最新'!$A$4:$B$542,2,),"")</f>
        <v/>
      </c>
      <c r="I50" s="85" t="str">
        <f>_xlfn.IFNA(VLOOKUP(I49,'Codes + Draft Values最新'!$A$4:$B$542,2,),"")</f>
        <v/>
      </c>
      <c r="J50" s="85" t="str">
        <f>_xlfn.IFNA(VLOOKUP(J49,'Codes + Draft Values最新'!$A$4:$B$542,2,),"")</f>
        <v/>
      </c>
      <c r="K50" s="85" t="str">
        <f>_xlfn.IFNA(VLOOKUP(K49,'Codes + Draft Values最新'!$A$4:$B$542,2,),"")</f>
        <v/>
      </c>
      <c r="L50" s="85" t="str">
        <f>_xlfn.IFNA(VLOOKUP(L49,'Codes + Draft Values最新'!$A$4:$B$542,2,),"")</f>
        <v/>
      </c>
      <c r="M50" s="85" t="str">
        <f>_xlfn.IFNA(VLOOKUP(M49,'Codes + Draft Values最新'!$A$4:$B$542,2,),"")</f>
        <v/>
      </c>
      <c r="N50" s="85" t="str">
        <f>_xlfn.IFNA(VLOOKUP(N49,'Codes + Draft Values最新'!$A$4:$B$542,2,),"")</f>
        <v/>
      </c>
      <c r="O50" s="85" t="str">
        <f>_xlfn.IFNA(VLOOKUP(O49,'Codes + Draft Values最新'!$A$4:$B$542,2,),"")</f>
        <v/>
      </c>
      <c r="P50" s="85" t="str">
        <f>_xlfn.IFNA(VLOOKUP(P49,'Codes + Draft Values最新'!$A$4:$B$542,2,),"")</f>
        <v/>
      </c>
      <c r="Q50" s="85" t="str">
        <f>_xlfn.IFNA(VLOOKUP(Q49,'Codes + Draft Values最新'!$A$4:$B$542,2,),"")</f>
        <v/>
      </c>
      <c r="R50" s="85" t="str">
        <f>_xlfn.IFNA(VLOOKUP(R49,'Codes + Draft Values最新'!$A$4:$B$542,2,),"")</f>
        <v/>
      </c>
      <c r="S50" s="85" t="str">
        <f>_xlfn.IFNA(VLOOKUP(S49,'Codes + Draft Values最新'!$A$4:$B$542,2,),"")</f>
        <v/>
      </c>
      <c r="T50" s="85" t="str">
        <f>_xlfn.IFNA(VLOOKUP(T49,'Codes + Draft Values最新'!$A$4:$B$542,2,),"")</f>
        <v/>
      </c>
      <c r="U50" s="85" t="str">
        <f>_xlfn.IFNA(VLOOKUP(U49,'Codes + Draft Values最新'!$A$4:$B$542,2,),"")</f>
        <v/>
      </c>
      <c r="V50" s="85" t="str">
        <f>_xlfn.IFNA(VLOOKUP(V49,'Codes + Draft Values最新'!$A$4:$B$542,2,),"")</f>
        <v/>
      </c>
      <c r="W50" s="85" t="str">
        <f>_xlfn.IFNA(VLOOKUP(W49,'Codes + Draft Values最新'!$A$4:$B$542,2,),"")</f>
        <v/>
      </c>
      <c r="X50" s="85" t="str">
        <f>_xlfn.IFNA(VLOOKUP(X49,'Codes + Draft Values最新'!$A$4:$B$542,2,),"")</f>
        <v/>
      </c>
      <c r="Y50" s="86" t="str">
        <f>_xlfn.IFNA(VLOOKUP(Y49,'Codes + Draft Values最新'!$A$4:$B$542,2,),"")</f>
        <v/>
      </c>
      <c r="Z50" s="87" t="str">
        <f>_xlfn.IFNA(VLOOKUP(Z49,'Codes + Draft Values最新'!$A$4:$B$542,2,),"")</f>
        <v/>
      </c>
      <c r="AA50" s="85" t="str">
        <f>_xlfn.IFNA(VLOOKUP(AA49,'Codes + Draft Values最新'!$A$4:$B$542,2,),"")</f>
        <v/>
      </c>
      <c r="AB50" s="85" t="str">
        <f>_xlfn.IFNA(VLOOKUP(AB49,'Codes + Draft Values最新'!$A$4:$B$542,2,),"")</f>
        <v/>
      </c>
      <c r="AC50" s="85" t="str">
        <f>_xlfn.IFNA(VLOOKUP(AC49,'Codes + Draft Values最新'!$A$4:$B$542,2,),"")</f>
        <v/>
      </c>
      <c r="AD50" s="88" t="str">
        <f>_xlfn.IFNA(VLOOKUP(AD49,'Codes + Draft Values最新'!$A$4:$B$542,2,),"")</f>
        <v/>
      </c>
      <c r="AE50" s="110">
        <f>SUM(D50:AD50)</f>
        <v>0</v>
      </c>
    </row>
    <row r="51" spans="1:31" ht="19.5" customHeight="1" thickBot="1">
      <c r="A51" s="69" t="s">
        <v>82</v>
      </c>
      <c r="B51" s="70" t="s">
        <v>1</v>
      </c>
      <c r="C51" s="71" t="str">
        <f>IFERROR(_xlfn.IFS(OR(B51="",B51="TRA"),"",COUNTIF(B51,"TRE")&gt;=1,MAX(C$16:C50)+1,COUNTIF(B51,"Acro-Pair")&gt;=1,MAX(C$16:C50)+1,COUNTIF(B51,"*ACRO*")&gt;=1,MAX(C$16:C50)+1,COUNTIF(B51,"HYBRID")&gt;=1,MAX(C$16:C50)+1),"")</f>
        <v/>
      </c>
      <c r="D51" s="72" t="str">
        <f>IF(OR(B51="",B51="TRA",B51="TRE"),"",B51)</f>
        <v> </v>
      </c>
      <c r="E51" s="73"/>
      <c r="F51" s="179"/>
      <c r="G51" s="180"/>
      <c r="H51" s="180"/>
      <c r="I51" s="180"/>
      <c r="J51" s="180"/>
      <c r="K51" s="180"/>
      <c r="L51" s="180"/>
      <c r="M51" s="180"/>
      <c r="N51" s="180"/>
      <c r="O51" s="180"/>
      <c r="P51" s="180"/>
      <c r="Q51" s="180"/>
      <c r="R51" s="180"/>
      <c r="S51" s="180"/>
      <c r="T51" s="180"/>
      <c r="U51" s="180"/>
      <c r="V51" s="180"/>
      <c r="W51" s="180"/>
      <c r="X51" s="180"/>
      <c r="Y51" s="181"/>
      <c r="Z51" s="182"/>
      <c r="AA51" s="180"/>
      <c r="AB51" s="180"/>
      <c r="AC51" s="180"/>
      <c r="AD51" s="183"/>
      <c r="AE51" s="112"/>
    </row>
    <row r="52" spans="1:31" ht="19.5" customHeight="1" thickBot="1">
      <c r="A52" s="81"/>
      <c r="B52" s="82" t="s">
        <v>3</v>
      </c>
      <c r="C52" s="83"/>
      <c r="D52" s="108" t="str">
        <f>IFERROR(_xlfn.IFS(OR(B51="",B51="TRA",B51="TRE"),"",COUNTIF(B51,"Acro-Pair")&gt;=1,0.1,COUNTIF(B51,"*ACRO*")&gt;=1,0.5,COUNTIF(B51,"HYBRID")&gt;=1,0.5),"")</f>
        <v/>
      </c>
      <c r="E52" s="73"/>
      <c r="F52" s="84" t="str">
        <f>_xlfn.IFNA(VLOOKUP(F51,'Codes + Draft Values最新'!$A$4:$B$542,2,),"")</f>
        <v/>
      </c>
      <c r="G52" s="85" t="str">
        <f>_xlfn.IFNA(VLOOKUP(G51,'Codes + Draft Values最新'!$A$4:$B$542,2,),"")</f>
        <v/>
      </c>
      <c r="H52" s="85" t="str">
        <f>_xlfn.IFNA(VLOOKUP(H51,'Codes + Draft Values最新'!$A$4:$B$542,2,),"")</f>
        <v/>
      </c>
      <c r="I52" s="85" t="str">
        <f>_xlfn.IFNA(VLOOKUP(I51,'Codes + Draft Values最新'!$A$4:$B$542,2,),"")</f>
        <v/>
      </c>
      <c r="J52" s="85" t="str">
        <f>_xlfn.IFNA(VLOOKUP(J51,'Codes + Draft Values最新'!$A$4:$B$542,2,),"")</f>
        <v/>
      </c>
      <c r="K52" s="85" t="str">
        <f>_xlfn.IFNA(VLOOKUP(K51,'Codes + Draft Values最新'!$A$4:$B$542,2,),"")</f>
        <v/>
      </c>
      <c r="L52" s="85" t="str">
        <f>_xlfn.IFNA(VLOOKUP(L51,'Codes + Draft Values最新'!$A$4:$B$542,2,),"")</f>
        <v/>
      </c>
      <c r="M52" s="85" t="str">
        <f>_xlfn.IFNA(VLOOKUP(M51,'Codes + Draft Values最新'!$A$4:$B$542,2,),"")</f>
        <v/>
      </c>
      <c r="N52" s="85" t="str">
        <f>_xlfn.IFNA(VLOOKUP(N51,'Codes + Draft Values最新'!$A$4:$B$542,2,),"")</f>
        <v/>
      </c>
      <c r="O52" s="85" t="str">
        <f>_xlfn.IFNA(VLOOKUP(O51,'Codes + Draft Values最新'!$A$4:$B$542,2,),"")</f>
        <v/>
      </c>
      <c r="P52" s="85" t="str">
        <f>_xlfn.IFNA(VLOOKUP(P51,'Codes + Draft Values最新'!$A$4:$B$542,2,),"")</f>
        <v/>
      </c>
      <c r="Q52" s="85" t="str">
        <f>_xlfn.IFNA(VLOOKUP(Q51,'Codes + Draft Values最新'!$A$4:$B$542,2,),"")</f>
        <v/>
      </c>
      <c r="R52" s="85" t="str">
        <f>_xlfn.IFNA(VLOOKUP(R51,'Codes + Draft Values最新'!$A$4:$B$542,2,),"")</f>
        <v/>
      </c>
      <c r="S52" s="85" t="str">
        <f>_xlfn.IFNA(VLOOKUP(S51,'Codes + Draft Values最新'!$A$4:$B$542,2,),"")</f>
        <v/>
      </c>
      <c r="T52" s="85" t="str">
        <f>_xlfn.IFNA(VLOOKUP(T51,'Codes + Draft Values最新'!$A$4:$B$542,2,),"")</f>
        <v/>
      </c>
      <c r="U52" s="85" t="str">
        <f>_xlfn.IFNA(VLOOKUP(U51,'Codes + Draft Values最新'!$A$4:$B$542,2,),"")</f>
        <v/>
      </c>
      <c r="V52" s="85" t="str">
        <f>_xlfn.IFNA(VLOOKUP(V51,'Codes + Draft Values最新'!$A$4:$B$542,2,),"")</f>
        <v/>
      </c>
      <c r="W52" s="85" t="str">
        <f>_xlfn.IFNA(VLOOKUP(W51,'Codes + Draft Values最新'!$A$4:$B$542,2,),"")</f>
        <v/>
      </c>
      <c r="X52" s="85" t="str">
        <f>_xlfn.IFNA(VLOOKUP(X51,'Codes + Draft Values最新'!$A$4:$B$542,2,),"")</f>
        <v/>
      </c>
      <c r="Y52" s="86" t="str">
        <f>_xlfn.IFNA(VLOOKUP(Y51,'Codes + Draft Values最新'!$A$4:$B$542,2,),"")</f>
        <v/>
      </c>
      <c r="Z52" s="87" t="str">
        <f>_xlfn.IFNA(VLOOKUP(Z51,'Codes + Draft Values最新'!$A$4:$B$542,2,),"")</f>
        <v/>
      </c>
      <c r="AA52" s="85" t="str">
        <f>_xlfn.IFNA(VLOOKUP(AA51,'Codes + Draft Values最新'!$A$4:$B$542,2,),"")</f>
        <v/>
      </c>
      <c r="AB52" s="85" t="str">
        <f>_xlfn.IFNA(VLOOKUP(AB51,'Codes + Draft Values最新'!$A$4:$B$542,2,),"")</f>
        <v/>
      </c>
      <c r="AC52" s="85" t="str">
        <f>_xlfn.IFNA(VLOOKUP(AC51,'Codes + Draft Values最新'!$A$4:$B$542,2,),"")</f>
        <v/>
      </c>
      <c r="AD52" s="88" t="str">
        <f>_xlfn.IFNA(VLOOKUP(AD51,'Codes + Draft Values最新'!$A$4:$B$542,2,),"")</f>
        <v/>
      </c>
      <c r="AE52" s="110">
        <f>SUM(D52:AD52)</f>
        <v>0</v>
      </c>
    </row>
    <row r="53" spans="1:31" ht="19.5" customHeight="1" thickBot="1">
      <c r="A53" s="69" t="s">
        <v>82</v>
      </c>
      <c r="B53" s="70" t="s">
        <v>1</v>
      </c>
      <c r="C53" s="71" t="str">
        <f>IFERROR(_xlfn.IFS(OR(B53="",B53="TRA"),"",COUNTIF(B53,"TRE")&gt;=1,MAX(C$16:C52)+1,COUNTIF(B53,"Acro-Pair")&gt;=1,MAX(C$16:C52)+1,COUNTIF(B53,"*ACRO*")&gt;=1,MAX(C$16:C52)+1,COUNTIF(B53,"HYBRID")&gt;=1,MAX(C$16:C52)+1),"")</f>
        <v/>
      </c>
      <c r="D53" s="72" t="str">
        <f>IF(OR(B53="",B53="TRA",B53="TRE"),"",B53)</f>
        <v> </v>
      </c>
      <c r="E53" s="73"/>
      <c r="F53" s="179"/>
      <c r="G53" s="180"/>
      <c r="H53" s="180"/>
      <c r="I53" s="180"/>
      <c r="J53" s="180"/>
      <c r="K53" s="180"/>
      <c r="L53" s="180"/>
      <c r="M53" s="180"/>
      <c r="N53" s="180"/>
      <c r="O53" s="180"/>
      <c r="P53" s="180"/>
      <c r="Q53" s="180"/>
      <c r="R53" s="180"/>
      <c r="S53" s="180"/>
      <c r="T53" s="180"/>
      <c r="U53" s="180"/>
      <c r="V53" s="180"/>
      <c r="W53" s="180"/>
      <c r="X53" s="180"/>
      <c r="Y53" s="181"/>
      <c r="Z53" s="182"/>
      <c r="AA53" s="180"/>
      <c r="AB53" s="180"/>
      <c r="AC53" s="180"/>
      <c r="AD53" s="183"/>
      <c r="AE53" s="112"/>
    </row>
    <row r="54" spans="1:31" ht="19.5" customHeight="1" thickBot="1">
      <c r="A54" s="81"/>
      <c r="B54" s="82" t="s">
        <v>3</v>
      </c>
      <c r="C54" s="83"/>
      <c r="D54" s="108" t="str">
        <f>IFERROR(_xlfn.IFS(OR(B53="",B53="TRA",B53="TRE"),"",COUNTIF(B53,"Acro-Pair")&gt;=1,0.1,COUNTIF(B53,"*ACRO*")&gt;=1,0.5,COUNTIF(B53,"HYBRID")&gt;=1,0.5),"")</f>
        <v/>
      </c>
      <c r="E54" s="73"/>
      <c r="F54" s="84" t="str">
        <f>_xlfn.IFNA(VLOOKUP(F53,'Codes + Draft Values最新'!$A$4:$B$542,2,),"")</f>
        <v/>
      </c>
      <c r="G54" s="85" t="str">
        <f>_xlfn.IFNA(VLOOKUP(G53,'Codes + Draft Values最新'!$A$4:$B$542,2,),"")</f>
        <v/>
      </c>
      <c r="H54" s="85" t="str">
        <f>_xlfn.IFNA(VLOOKUP(H53,'Codes + Draft Values最新'!$A$4:$B$542,2,),"")</f>
        <v/>
      </c>
      <c r="I54" s="85" t="str">
        <f>_xlfn.IFNA(VLOOKUP(I53,'Codes + Draft Values最新'!$A$4:$B$542,2,),"")</f>
        <v/>
      </c>
      <c r="J54" s="85" t="str">
        <f>_xlfn.IFNA(VLOOKUP(J53,'Codes + Draft Values最新'!$A$4:$B$542,2,),"")</f>
        <v/>
      </c>
      <c r="K54" s="85" t="str">
        <f>_xlfn.IFNA(VLOOKUP(K53,'Codes + Draft Values最新'!$A$4:$B$542,2,),"")</f>
        <v/>
      </c>
      <c r="L54" s="85" t="str">
        <f>_xlfn.IFNA(VLOOKUP(L53,'Codes + Draft Values最新'!$A$4:$B$542,2,),"")</f>
        <v/>
      </c>
      <c r="M54" s="85" t="str">
        <f>_xlfn.IFNA(VLOOKUP(M53,'Codes + Draft Values最新'!$A$4:$B$542,2,),"")</f>
        <v/>
      </c>
      <c r="N54" s="85" t="str">
        <f>_xlfn.IFNA(VLOOKUP(N53,'Codes + Draft Values最新'!$A$4:$B$542,2,),"")</f>
        <v/>
      </c>
      <c r="O54" s="85" t="str">
        <f>_xlfn.IFNA(VLOOKUP(O53,'Codes + Draft Values最新'!$A$4:$B$542,2,),"")</f>
        <v/>
      </c>
      <c r="P54" s="85" t="str">
        <f>_xlfn.IFNA(VLOOKUP(P53,'Codes + Draft Values最新'!$A$4:$B$542,2,),"")</f>
        <v/>
      </c>
      <c r="Q54" s="85" t="str">
        <f>_xlfn.IFNA(VLOOKUP(Q53,'Codes + Draft Values最新'!$A$4:$B$542,2,),"")</f>
        <v/>
      </c>
      <c r="R54" s="85" t="str">
        <f>_xlfn.IFNA(VLOOKUP(R53,'Codes + Draft Values最新'!$A$4:$B$542,2,),"")</f>
        <v/>
      </c>
      <c r="S54" s="85" t="str">
        <f>_xlfn.IFNA(VLOOKUP(S53,'Codes + Draft Values最新'!$A$4:$B$542,2,),"")</f>
        <v/>
      </c>
      <c r="T54" s="85" t="str">
        <f>_xlfn.IFNA(VLOOKUP(T53,'Codes + Draft Values最新'!$A$4:$B$542,2,),"")</f>
        <v/>
      </c>
      <c r="U54" s="85" t="str">
        <f>_xlfn.IFNA(VLOOKUP(U53,'Codes + Draft Values最新'!$A$4:$B$542,2,),"")</f>
        <v/>
      </c>
      <c r="V54" s="85" t="str">
        <f>_xlfn.IFNA(VLOOKUP(V53,'Codes + Draft Values最新'!$A$4:$B$542,2,),"")</f>
        <v/>
      </c>
      <c r="W54" s="85" t="str">
        <f>_xlfn.IFNA(VLOOKUP(W53,'Codes + Draft Values最新'!$A$4:$B$542,2,),"")</f>
        <v/>
      </c>
      <c r="X54" s="85" t="str">
        <f>_xlfn.IFNA(VLOOKUP(X53,'Codes + Draft Values最新'!$A$4:$B$542,2,),"")</f>
        <v/>
      </c>
      <c r="Y54" s="86" t="str">
        <f>_xlfn.IFNA(VLOOKUP(Y53,'Codes + Draft Values最新'!$A$4:$B$542,2,),"")</f>
        <v/>
      </c>
      <c r="Z54" s="87" t="str">
        <f>_xlfn.IFNA(VLOOKUP(Z53,'Codes + Draft Values最新'!$A$4:$B$542,2,),"")</f>
        <v/>
      </c>
      <c r="AA54" s="85" t="str">
        <f>_xlfn.IFNA(VLOOKUP(AA53,'Codes + Draft Values最新'!$A$4:$B$542,2,),"")</f>
        <v/>
      </c>
      <c r="AB54" s="85" t="str">
        <f>_xlfn.IFNA(VLOOKUP(AB53,'Codes + Draft Values最新'!$A$4:$B$542,2,),"")</f>
        <v/>
      </c>
      <c r="AC54" s="85" t="str">
        <f>_xlfn.IFNA(VLOOKUP(AC53,'Codes + Draft Values最新'!$A$4:$B$542,2,),"")</f>
        <v/>
      </c>
      <c r="AD54" s="88" t="str">
        <f>_xlfn.IFNA(VLOOKUP(AD53,'Codes + Draft Values最新'!$A$4:$B$542,2,),"")</f>
        <v/>
      </c>
      <c r="AE54" s="110">
        <f>SUM(D54:AD54)</f>
        <v>0</v>
      </c>
    </row>
    <row r="55" spans="1:31" ht="19.5" customHeight="1" thickBot="1">
      <c r="A55" s="69" t="s">
        <v>82</v>
      </c>
      <c r="B55" s="70" t="s">
        <v>1</v>
      </c>
      <c r="C55" s="71" t="str">
        <f>IFERROR(_xlfn.IFS(OR(B55="",B55="TRA"),"",COUNTIF(B55,"TRE")&gt;=1,MAX(C$16:C54)+1,COUNTIF(B55,"Acro-Pair")&gt;=1,MAX(C$16:C54)+1,COUNTIF(B55,"*ACRO*")&gt;=1,MAX(C$16:C54)+1,COUNTIF(B55,"HYBRID")&gt;=1,MAX(C$16:C54)+1),"")</f>
        <v/>
      </c>
      <c r="D55" s="72" t="str">
        <f>IF(OR(B55="",B55="TRA",B55="TRE"),"",B55)</f>
        <v> </v>
      </c>
      <c r="E55" s="73"/>
      <c r="F55" s="179"/>
      <c r="G55" s="180"/>
      <c r="H55" s="180"/>
      <c r="I55" s="180"/>
      <c r="J55" s="180"/>
      <c r="K55" s="180"/>
      <c r="L55" s="180"/>
      <c r="M55" s="180"/>
      <c r="N55" s="180"/>
      <c r="O55" s="180"/>
      <c r="P55" s="180"/>
      <c r="Q55" s="180"/>
      <c r="R55" s="180"/>
      <c r="S55" s="180"/>
      <c r="T55" s="180"/>
      <c r="U55" s="180"/>
      <c r="V55" s="180"/>
      <c r="W55" s="180"/>
      <c r="X55" s="180"/>
      <c r="Y55" s="181"/>
      <c r="Z55" s="182"/>
      <c r="AA55" s="180"/>
      <c r="AB55" s="180"/>
      <c r="AC55" s="180"/>
      <c r="AD55" s="183"/>
      <c r="AE55" s="112"/>
    </row>
    <row r="56" spans="1:31" ht="19.5" customHeight="1" thickBot="1">
      <c r="A56" s="81"/>
      <c r="B56" s="82" t="s">
        <v>3</v>
      </c>
      <c r="C56" s="83"/>
      <c r="D56" s="108" t="str">
        <f>IFERROR(_xlfn.IFS(OR(B55="",B55="TRA",B55="TRE"),"",COUNTIF(B55,"Acro-Pair")&gt;=1,0.1,COUNTIF(B55,"*ACRO*")&gt;=1,0.5,COUNTIF(B55,"HYBRID")&gt;=1,0.5),"")</f>
        <v/>
      </c>
      <c r="E56" s="73"/>
      <c r="F56" s="84" t="str">
        <f>_xlfn.IFNA(VLOOKUP(F55,'Codes + Draft Values最新'!$A$4:$B$542,2,),"")</f>
        <v/>
      </c>
      <c r="G56" s="85" t="str">
        <f>_xlfn.IFNA(VLOOKUP(G55,'Codes + Draft Values最新'!$A$4:$B$542,2,),"")</f>
        <v/>
      </c>
      <c r="H56" s="85" t="str">
        <f>_xlfn.IFNA(VLOOKUP(H55,'Codes + Draft Values最新'!$A$4:$B$542,2,),"")</f>
        <v/>
      </c>
      <c r="I56" s="85" t="str">
        <f>_xlfn.IFNA(VLOOKUP(I55,'Codes + Draft Values最新'!$A$4:$B$542,2,),"")</f>
        <v/>
      </c>
      <c r="J56" s="85" t="str">
        <f>_xlfn.IFNA(VLOOKUP(J55,'Codes + Draft Values最新'!$A$4:$B$542,2,),"")</f>
        <v/>
      </c>
      <c r="K56" s="85" t="str">
        <f>_xlfn.IFNA(VLOOKUP(K55,'Codes + Draft Values最新'!$A$4:$B$542,2,),"")</f>
        <v/>
      </c>
      <c r="L56" s="85" t="str">
        <f>_xlfn.IFNA(VLOOKUP(L55,'Codes + Draft Values最新'!$A$4:$B$542,2,),"")</f>
        <v/>
      </c>
      <c r="M56" s="85" t="str">
        <f>_xlfn.IFNA(VLOOKUP(M55,'Codes + Draft Values最新'!$A$4:$B$542,2,),"")</f>
        <v/>
      </c>
      <c r="N56" s="85" t="str">
        <f>_xlfn.IFNA(VLOOKUP(N55,'Codes + Draft Values最新'!$A$4:$B$542,2,),"")</f>
        <v/>
      </c>
      <c r="O56" s="85" t="str">
        <f>_xlfn.IFNA(VLOOKUP(O55,'Codes + Draft Values最新'!$A$4:$B$542,2,),"")</f>
        <v/>
      </c>
      <c r="P56" s="85" t="str">
        <f>_xlfn.IFNA(VLOOKUP(P55,'Codes + Draft Values最新'!$A$4:$B$542,2,),"")</f>
        <v/>
      </c>
      <c r="Q56" s="85" t="str">
        <f>_xlfn.IFNA(VLOOKUP(Q55,'Codes + Draft Values最新'!$A$4:$B$542,2,),"")</f>
        <v/>
      </c>
      <c r="R56" s="85" t="str">
        <f>_xlfn.IFNA(VLOOKUP(R55,'Codes + Draft Values最新'!$A$4:$B$542,2,),"")</f>
        <v/>
      </c>
      <c r="S56" s="85" t="str">
        <f>_xlfn.IFNA(VLOOKUP(S55,'Codes + Draft Values最新'!$A$4:$B$542,2,),"")</f>
        <v/>
      </c>
      <c r="T56" s="85" t="str">
        <f>_xlfn.IFNA(VLOOKUP(T55,'Codes + Draft Values最新'!$A$4:$B$542,2,),"")</f>
        <v/>
      </c>
      <c r="U56" s="85" t="str">
        <f>_xlfn.IFNA(VLOOKUP(U55,'Codes + Draft Values最新'!$A$4:$B$542,2,),"")</f>
        <v/>
      </c>
      <c r="V56" s="85" t="str">
        <f>_xlfn.IFNA(VLOOKUP(V55,'Codes + Draft Values最新'!$A$4:$B$542,2,),"")</f>
        <v/>
      </c>
      <c r="W56" s="85" t="str">
        <f>_xlfn.IFNA(VLOOKUP(W55,'Codes + Draft Values最新'!$A$4:$B$542,2,),"")</f>
        <v/>
      </c>
      <c r="X56" s="85" t="str">
        <f>_xlfn.IFNA(VLOOKUP(X55,'Codes + Draft Values最新'!$A$4:$B$542,2,),"")</f>
        <v/>
      </c>
      <c r="Y56" s="86" t="str">
        <f>_xlfn.IFNA(VLOOKUP(Y55,'Codes + Draft Values最新'!$A$4:$B$542,2,),"")</f>
        <v/>
      </c>
      <c r="Z56" s="87" t="str">
        <f>_xlfn.IFNA(VLOOKUP(Z55,'Codes + Draft Values最新'!$A$4:$B$542,2,),"")</f>
        <v/>
      </c>
      <c r="AA56" s="85" t="str">
        <f>_xlfn.IFNA(VLOOKUP(AA55,'Codes + Draft Values最新'!$A$4:$B$542,2,),"")</f>
        <v/>
      </c>
      <c r="AB56" s="85" t="str">
        <f>_xlfn.IFNA(VLOOKUP(AB55,'Codes + Draft Values最新'!$A$4:$B$542,2,),"")</f>
        <v/>
      </c>
      <c r="AC56" s="85" t="str">
        <f>_xlfn.IFNA(VLOOKUP(AC55,'Codes + Draft Values最新'!$A$4:$B$542,2,),"")</f>
        <v/>
      </c>
      <c r="AD56" s="88" t="str">
        <f>_xlfn.IFNA(VLOOKUP(AD55,'Codes + Draft Values最新'!$A$4:$B$542,2,),"")</f>
        <v/>
      </c>
      <c r="AE56" s="110">
        <f>SUM(D56:AD56)</f>
        <v>0</v>
      </c>
    </row>
    <row r="57" spans="1:31" ht="19.5" customHeight="1" thickBot="1">
      <c r="A57" s="69" t="s">
        <v>82</v>
      </c>
      <c r="B57" s="70" t="s">
        <v>1</v>
      </c>
      <c r="C57" s="71" t="str">
        <f>IFERROR(_xlfn.IFS(OR(B57="",B57="TRA"),"",COUNTIF(B57,"TRE")&gt;=1,MAX(C$16:C56)+1,COUNTIF(B57,"Acro-Pair")&gt;=1,MAX(C$16:C56)+1,COUNTIF(B57,"*ACRO*")&gt;=1,MAX(C$16:C56)+1,COUNTIF(B57,"HYBRID")&gt;=1,MAX(C$16:C56)+1),"")</f>
        <v/>
      </c>
      <c r="D57" s="72" t="str">
        <f>IF(OR(B57="",B57="TRA",B57="TRE"),"",B57)</f>
        <v> </v>
      </c>
      <c r="E57" s="73"/>
      <c r="F57" s="179"/>
      <c r="G57" s="180"/>
      <c r="H57" s="180"/>
      <c r="I57" s="180"/>
      <c r="J57" s="180"/>
      <c r="K57" s="180"/>
      <c r="L57" s="180"/>
      <c r="M57" s="180"/>
      <c r="N57" s="180"/>
      <c r="O57" s="180"/>
      <c r="P57" s="180"/>
      <c r="Q57" s="180"/>
      <c r="R57" s="180"/>
      <c r="S57" s="180"/>
      <c r="T57" s="180"/>
      <c r="U57" s="180"/>
      <c r="V57" s="180"/>
      <c r="W57" s="180"/>
      <c r="X57" s="180"/>
      <c r="Y57" s="181"/>
      <c r="Z57" s="182"/>
      <c r="AA57" s="180"/>
      <c r="AB57" s="180"/>
      <c r="AC57" s="180"/>
      <c r="AD57" s="183"/>
      <c r="AE57" s="112"/>
    </row>
    <row r="58" spans="1:31" ht="19.5" customHeight="1" thickBot="1">
      <c r="A58" s="81"/>
      <c r="B58" s="82" t="s">
        <v>3</v>
      </c>
      <c r="C58" s="83"/>
      <c r="D58" s="108" t="str">
        <f>IFERROR(_xlfn.IFS(OR(B57="",B57="TRA",B57="TRE"),"",COUNTIF(B57,"Acro-Pair")&gt;=1,0.1,COUNTIF(B57,"*ACRO*")&gt;=1,0.5,COUNTIF(B57,"HYBRID")&gt;=1,0.5),"")</f>
        <v/>
      </c>
      <c r="E58" s="73"/>
      <c r="F58" s="84" t="str">
        <f>_xlfn.IFNA(VLOOKUP(F57,'Codes + Draft Values最新'!$A$4:$B$542,2,),"")</f>
        <v/>
      </c>
      <c r="G58" s="85" t="str">
        <f>_xlfn.IFNA(VLOOKUP(G57,'Codes + Draft Values最新'!$A$4:$B$542,2,),"")</f>
        <v/>
      </c>
      <c r="H58" s="85" t="str">
        <f>_xlfn.IFNA(VLOOKUP(H57,'Codes + Draft Values最新'!$A$4:$B$542,2,),"")</f>
        <v/>
      </c>
      <c r="I58" s="85" t="str">
        <f>_xlfn.IFNA(VLOOKUP(I57,'Codes + Draft Values最新'!$A$4:$B$542,2,),"")</f>
        <v/>
      </c>
      <c r="J58" s="85" t="str">
        <f>_xlfn.IFNA(VLOOKUP(J57,'Codes + Draft Values最新'!$A$4:$B$542,2,),"")</f>
        <v/>
      </c>
      <c r="K58" s="85" t="str">
        <f>_xlfn.IFNA(VLOOKUP(K57,'Codes + Draft Values最新'!$A$4:$B$542,2,),"")</f>
        <v/>
      </c>
      <c r="L58" s="85" t="str">
        <f>_xlfn.IFNA(VLOOKUP(L57,'Codes + Draft Values最新'!$A$4:$B$542,2,),"")</f>
        <v/>
      </c>
      <c r="M58" s="85" t="str">
        <f>_xlfn.IFNA(VLOOKUP(M57,'Codes + Draft Values最新'!$A$4:$B$542,2,),"")</f>
        <v/>
      </c>
      <c r="N58" s="85" t="str">
        <f>_xlfn.IFNA(VLOOKUP(N57,'Codes + Draft Values最新'!$A$4:$B$542,2,),"")</f>
        <v/>
      </c>
      <c r="O58" s="85" t="str">
        <f>_xlfn.IFNA(VLOOKUP(O57,'Codes + Draft Values最新'!$A$4:$B$542,2,),"")</f>
        <v/>
      </c>
      <c r="P58" s="85" t="str">
        <f>_xlfn.IFNA(VLOOKUP(P57,'Codes + Draft Values最新'!$A$4:$B$542,2,),"")</f>
        <v/>
      </c>
      <c r="Q58" s="85" t="str">
        <f>_xlfn.IFNA(VLOOKUP(Q57,'Codes + Draft Values最新'!$A$4:$B$542,2,),"")</f>
        <v/>
      </c>
      <c r="R58" s="85" t="str">
        <f>_xlfn.IFNA(VLOOKUP(R57,'Codes + Draft Values最新'!$A$4:$B$542,2,),"")</f>
        <v/>
      </c>
      <c r="S58" s="85" t="str">
        <f>_xlfn.IFNA(VLOOKUP(S57,'Codes + Draft Values最新'!$A$4:$B$542,2,),"")</f>
        <v/>
      </c>
      <c r="T58" s="85" t="str">
        <f>_xlfn.IFNA(VLOOKUP(T57,'Codes + Draft Values最新'!$A$4:$B$542,2,),"")</f>
        <v/>
      </c>
      <c r="U58" s="85" t="str">
        <f>_xlfn.IFNA(VLOOKUP(U57,'Codes + Draft Values最新'!$A$4:$B$542,2,),"")</f>
        <v/>
      </c>
      <c r="V58" s="85" t="str">
        <f>_xlfn.IFNA(VLOOKUP(V57,'Codes + Draft Values最新'!$A$4:$B$542,2,),"")</f>
        <v/>
      </c>
      <c r="W58" s="85" t="str">
        <f>_xlfn.IFNA(VLOOKUP(W57,'Codes + Draft Values最新'!$A$4:$B$542,2,),"")</f>
        <v/>
      </c>
      <c r="X58" s="85" t="str">
        <f>_xlfn.IFNA(VLOOKUP(X57,'Codes + Draft Values最新'!$A$4:$B$542,2,),"")</f>
        <v/>
      </c>
      <c r="Y58" s="86" t="str">
        <f>_xlfn.IFNA(VLOOKUP(Y57,'Codes + Draft Values最新'!$A$4:$B$542,2,),"")</f>
        <v/>
      </c>
      <c r="Z58" s="87" t="str">
        <f>_xlfn.IFNA(VLOOKUP(Z57,'Codes + Draft Values最新'!$A$4:$B$542,2,),"")</f>
        <v/>
      </c>
      <c r="AA58" s="85" t="str">
        <f>_xlfn.IFNA(VLOOKUP(AA57,'Codes + Draft Values最新'!$A$4:$B$542,2,),"")</f>
        <v/>
      </c>
      <c r="AB58" s="85" t="str">
        <f>_xlfn.IFNA(VLOOKUP(AB57,'Codes + Draft Values最新'!$A$4:$B$542,2,),"")</f>
        <v/>
      </c>
      <c r="AC58" s="85" t="str">
        <f>_xlfn.IFNA(VLOOKUP(AC57,'Codes + Draft Values最新'!$A$4:$B$542,2,),"")</f>
        <v/>
      </c>
      <c r="AD58" s="88" t="str">
        <f>_xlfn.IFNA(VLOOKUP(AD57,'Codes + Draft Values最新'!$A$4:$B$542,2,),"")</f>
        <v/>
      </c>
      <c r="AE58" s="110">
        <f>SUM(D58:AD58)</f>
        <v>0</v>
      </c>
    </row>
    <row r="59" spans="1:31" ht="19.5" customHeight="1" thickBot="1">
      <c r="A59" s="69" t="s">
        <v>82</v>
      </c>
      <c r="B59" s="70" t="s">
        <v>1</v>
      </c>
      <c r="C59" s="71" t="str">
        <f>IFERROR(_xlfn.IFS(OR(B59="",B59="TRA"),"",COUNTIF(B59,"TRE")&gt;=1,MAX(C$16:C58)+1,COUNTIF(B59,"Acro-Pair")&gt;=1,MAX(C$16:C58)+1,COUNTIF(B59,"*ACRO*")&gt;=1,MAX(C$16:C58)+1,COUNTIF(B59,"HYBRID")&gt;=1,MAX(C$16:C58)+1),"")</f>
        <v/>
      </c>
      <c r="D59" s="72" t="str">
        <f>IF(OR(B59="",B59="TRA",B59="TRE"),"",B59)</f>
        <v> </v>
      </c>
      <c r="E59" s="73"/>
      <c r="F59" s="179"/>
      <c r="G59" s="180"/>
      <c r="H59" s="180"/>
      <c r="I59" s="180"/>
      <c r="J59" s="180"/>
      <c r="K59" s="180"/>
      <c r="L59" s="180"/>
      <c r="M59" s="180"/>
      <c r="N59" s="180"/>
      <c r="O59" s="180"/>
      <c r="P59" s="180"/>
      <c r="Q59" s="180"/>
      <c r="R59" s="180"/>
      <c r="S59" s="180"/>
      <c r="T59" s="180"/>
      <c r="U59" s="180"/>
      <c r="V59" s="180"/>
      <c r="W59" s="180"/>
      <c r="X59" s="180"/>
      <c r="Y59" s="181"/>
      <c r="Z59" s="182"/>
      <c r="AA59" s="180"/>
      <c r="AB59" s="180"/>
      <c r="AC59" s="180"/>
      <c r="AD59" s="183"/>
      <c r="AE59" s="112"/>
    </row>
    <row r="60" spans="1:31" ht="19.5" customHeight="1" thickBot="1">
      <c r="A60" s="81"/>
      <c r="B60" s="82" t="s">
        <v>3</v>
      </c>
      <c r="C60" s="83"/>
      <c r="D60" s="108" t="str">
        <f>IFERROR(_xlfn.IFS(OR(B59="",B59="TRA",B59="TRE"),"",COUNTIF(B59,"Acro-Pair")&gt;=1,0.1,COUNTIF(B59,"*ACRO*")&gt;=1,0.5,COUNTIF(B59,"HYBRID")&gt;=1,0.5),"")</f>
        <v/>
      </c>
      <c r="E60" s="73"/>
      <c r="F60" s="84" t="str">
        <f>_xlfn.IFNA(VLOOKUP(F59,'Codes + Draft Values最新'!$A$4:$B$542,2,),"")</f>
        <v/>
      </c>
      <c r="G60" s="85" t="str">
        <f>_xlfn.IFNA(VLOOKUP(G59,'Codes + Draft Values最新'!$A$4:$B$542,2,),"")</f>
        <v/>
      </c>
      <c r="H60" s="85" t="str">
        <f>_xlfn.IFNA(VLOOKUP(H59,'Codes + Draft Values最新'!$A$4:$B$542,2,),"")</f>
        <v/>
      </c>
      <c r="I60" s="85" t="str">
        <f>_xlfn.IFNA(VLOOKUP(I59,'Codes + Draft Values最新'!$A$4:$B$542,2,),"")</f>
        <v/>
      </c>
      <c r="J60" s="85" t="str">
        <f>_xlfn.IFNA(VLOOKUP(J59,'Codes + Draft Values最新'!$A$4:$B$542,2,),"")</f>
        <v/>
      </c>
      <c r="K60" s="85" t="str">
        <f>_xlfn.IFNA(VLOOKUP(K59,'Codes + Draft Values最新'!$A$4:$B$542,2,),"")</f>
        <v/>
      </c>
      <c r="L60" s="85" t="str">
        <f>_xlfn.IFNA(VLOOKUP(L59,'Codes + Draft Values最新'!$A$4:$B$542,2,),"")</f>
        <v/>
      </c>
      <c r="M60" s="85" t="str">
        <f>_xlfn.IFNA(VLOOKUP(M59,'Codes + Draft Values最新'!$A$4:$B$542,2,),"")</f>
        <v/>
      </c>
      <c r="N60" s="85" t="str">
        <f>_xlfn.IFNA(VLOOKUP(N59,'Codes + Draft Values最新'!$A$4:$B$542,2,),"")</f>
        <v/>
      </c>
      <c r="O60" s="85" t="str">
        <f>_xlfn.IFNA(VLOOKUP(O59,'Codes + Draft Values最新'!$A$4:$B$542,2,),"")</f>
        <v/>
      </c>
      <c r="P60" s="85" t="str">
        <f>_xlfn.IFNA(VLOOKUP(P59,'Codes + Draft Values最新'!$A$4:$B$542,2,),"")</f>
        <v/>
      </c>
      <c r="Q60" s="85" t="str">
        <f>_xlfn.IFNA(VLOOKUP(Q59,'Codes + Draft Values最新'!$A$4:$B$542,2,),"")</f>
        <v/>
      </c>
      <c r="R60" s="85" t="str">
        <f>_xlfn.IFNA(VLOOKUP(R59,'Codes + Draft Values最新'!$A$4:$B$542,2,),"")</f>
        <v/>
      </c>
      <c r="S60" s="85" t="str">
        <f>_xlfn.IFNA(VLOOKUP(S59,'Codes + Draft Values最新'!$A$4:$B$542,2,),"")</f>
        <v/>
      </c>
      <c r="T60" s="85" t="str">
        <f>_xlfn.IFNA(VLOOKUP(T59,'Codes + Draft Values最新'!$A$4:$B$542,2,),"")</f>
        <v/>
      </c>
      <c r="U60" s="85" t="str">
        <f>_xlfn.IFNA(VLOOKUP(U59,'Codes + Draft Values最新'!$A$4:$B$542,2,),"")</f>
        <v/>
      </c>
      <c r="V60" s="85" t="str">
        <f>_xlfn.IFNA(VLOOKUP(V59,'Codes + Draft Values最新'!$A$4:$B$542,2,),"")</f>
        <v/>
      </c>
      <c r="W60" s="85" t="str">
        <f>_xlfn.IFNA(VLOOKUP(W59,'Codes + Draft Values最新'!$A$4:$B$542,2,),"")</f>
        <v/>
      </c>
      <c r="X60" s="85" t="str">
        <f>_xlfn.IFNA(VLOOKUP(X59,'Codes + Draft Values最新'!$A$4:$B$542,2,),"")</f>
        <v/>
      </c>
      <c r="Y60" s="86" t="str">
        <f>_xlfn.IFNA(VLOOKUP(Y59,'Codes + Draft Values最新'!$A$4:$B$542,2,),"")</f>
        <v/>
      </c>
      <c r="Z60" s="87" t="str">
        <f>_xlfn.IFNA(VLOOKUP(Z59,'Codes + Draft Values最新'!$A$4:$B$542,2,),"")</f>
        <v/>
      </c>
      <c r="AA60" s="85" t="str">
        <f>_xlfn.IFNA(VLOOKUP(AA59,'Codes + Draft Values最新'!$A$4:$B$542,2,),"")</f>
        <v/>
      </c>
      <c r="AB60" s="85" t="str">
        <f>_xlfn.IFNA(VLOOKUP(AB59,'Codes + Draft Values最新'!$A$4:$B$542,2,),"")</f>
        <v/>
      </c>
      <c r="AC60" s="85" t="str">
        <f>_xlfn.IFNA(VLOOKUP(AC59,'Codes + Draft Values最新'!$A$4:$B$542,2,),"")</f>
        <v/>
      </c>
      <c r="AD60" s="88" t="str">
        <f>_xlfn.IFNA(VLOOKUP(AD59,'Codes + Draft Values最新'!$A$4:$B$542,2,),"")</f>
        <v/>
      </c>
      <c r="AE60" s="110">
        <f>SUM(D60:AD60)</f>
        <v>0</v>
      </c>
    </row>
    <row r="61" spans="1:31" ht="19.5" customHeight="1" thickBot="1">
      <c r="A61" s="69" t="s">
        <v>82</v>
      </c>
      <c r="B61" s="70" t="s">
        <v>1</v>
      </c>
      <c r="C61" s="71" t="str">
        <f>IFERROR(_xlfn.IFS(OR(B61="",B61="TRA"),"",COUNTIF(B61,"TRE")&gt;=1,MAX(C$16:C60)+1,COUNTIF(B61,"Acro-Pair")&gt;=1,MAX(C$16:C60)+1,COUNTIF(B61,"*ACRO*")&gt;=1,MAX(C$16:C60)+1,COUNTIF(B61,"HYBRID")&gt;=1,MAX(C$16:C60)+1),"")</f>
        <v/>
      </c>
      <c r="D61" s="72" t="str">
        <f>IF(OR(B61="",B61="TRA",B61="TRE"),"",B61)</f>
        <v> </v>
      </c>
      <c r="E61" s="73"/>
      <c r="F61" s="179"/>
      <c r="G61" s="180"/>
      <c r="H61" s="180"/>
      <c r="I61" s="180"/>
      <c r="J61" s="180"/>
      <c r="K61" s="180"/>
      <c r="L61" s="180"/>
      <c r="M61" s="180"/>
      <c r="N61" s="180"/>
      <c r="O61" s="180"/>
      <c r="P61" s="180"/>
      <c r="Q61" s="180"/>
      <c r="R61" s="180"/>
      <c r="S61" s="180"/>
      <c r="T61" s="180"/>
      <c r="U61" s="180"/>
      <c r="V61" s="180"/>
      <c r="W61" s="180"/>
      <c r="X61" s="180"/>
      <c r="Y61" s="181"/>
      <c r="Z61" s="182"/>
      <c r="AA61" s="180"/>
      <c r="AB61" s="180"/>
      <c r="AC61" s="180"/>
      <c r="AD61" s="183"/>
      <c r="AE61" s="112"/>
    </row>
    <row r="62" spans="1:31" ht="19.5" customHeight="1" thickBot="1">
      <c r="A62" s="81"/>
      <c r="B62" s="82" t="s">
        <v>3</v>
      </c>
      <c r="C62" s="83"/>
      <c r="D62" s="108" t="str">
        <f>IFERROR(_xlfn.IFS(OR(B61="",B61="TRA",B61="TRE"),"",COUNTIF(B61,"Acro-Pair")&gt;=1,0.1,COUNTIF(B61,"*ACRO*")&gt;=1,0.5,COUNTIF(B61,"HYBRID")&gt;=1,0.5),"")</f>
        <v/>
      </c>
      <c r="E62" s="73"/>
      <c r="F62" s="84" t="str">
        <f>_xlfn.IFNA(VLOOKUP(F61,'Codes + Draft Values最新'!$A$4:$B$542,2,),"")</f>
        <v/>
      </c>
      <c r="G62" s="85" t="str">
        <f>_xlfn.IFNA(VLOOKUP(G61,'Codes + Draft Values最新'!$A$4:$B$542,2,),"")</f>
        <v/>
      </c>
      <c r="H62" s="85" t="str">
        <f>_xlfn.IFNA(VLOOKUP(H61,'Codes + Draft Values最新'!$A$4:$B$542,2,),"")</f>
        <v/>
      </c>
      <c r="I62" s="85" t="str">
        <f>_xlfn.IFNA(VLOOKUP(I61,'Codes + Draft Values最新'!$A$4:$B$542,2,),"")</f>
        <v/>
      </c>
      <c r="J62" s="85" t="str">
        <f>_xlfn.IFNA(VLOOKUP(J61,'Codes + Draft Values最新'!$A$4:$B$542,2,),"")</f>
        <v/>
      </c>
      <c r="K62" s="85" t="str">
        <f>_xlfn.IFNA(VLOOKUP(K61,'Codes + Draft Values最新'!$A$4:$B$542,2,),"")</f>
        <v/>
      </c>
      <c r="L62" s="85" t="str">
        <f>_xlfn.IFNA(VLOOKUP(L61,'Codes + Draft Values最新'!$A$4:$B$542,2,),"")</f>
        <v/>
      </c>
      <c r="M62" s="85" t="str">
        <f>_xlfn.IFNA(VLOOKUP(M61,'Codes + Draft Values最新'!$A$4:$B$542,2,),"")</f>
        <v/>
      </c>
      <c r="N62" s="85" t="str">
        <f>_xlfn.IFNA(VLOOKUP(N61,'Codes + Draft Values最新'!$A$4:$B$542,2,),"")</f>
        <v/>
      </c>
      <c r="O62" s="85" t="str">
        <f>_xlfn.IFNA(VLOOKUP(O61,'Codes + Draft Values最新'!$A$4:$B$542,2,),"")</f>
        <v/>
      </c>
      <c r="P62" s="85" t="str">
        <f>_xlfn.IFNA(VLOOKUP(P61,'Codes + Draft Values最新'!$A$4:$B$542,2,),"")</f>
        <v/>
      </c>
      <c r="Q62" s="85" t="str">
        <f>_xlfn.IFNA(VLOOKUP(Q61,'Codes + Draft Values最新'!$A$4:$B$542,2,),"")</f>
        <v/>
      </c>
      <c r="R62" s="85" t="str">
        <f>_xlfn.IFNA(VLOOKUP(R61,'Codes + Draft Values最新'!$A$4:$B$542,2,),"")</f>
        <v/>
      </c>
      <c r="S62" s="85" t="str">
        <f>_xlfn.IFNA(VLOOKUP(S61,'Codes + Draft Values最新'!$A$4:$B$542,2,),"")</f>
        <v/>
      </c>
      <c r="T62" s="85" t="str">
        <f>_xlfn.IFNA(VLOOKUP(T61,'Codes + Draft Values最新'!$A$4:$B$542,2,),"")</f>
        <v/>
      </c>
      <c r="U62" s="85" t="str">
        <f>_xlfn.IFNA(VLOOKUP(U61,'Codes + Draft Values最新'!$A$4:$B$542,2,),"")</f>
        <v/>
      </c>
      <c r="V62" s="85" t="str">
        <f>_xlfn.IFNA(VLOOKUP(V61,'Codes + Draft Values最新'!$A$4:$B$542,2,),"")</f>
        <v/>
      </c>
      <c r="W62" s="85" t="str">
        <f>_xlfn.IFNA(VLOOKUP(W61,'Codes + Draft Values最新'!$A$4:$B$542,2,),"")</f>
        <v/>
      </c>
      <c r="X62" s="85" t="str">
        <f>_xlfn.IFNA(VLOOKUP(X61,'Codes + Draft Values最新'!$A$4:$B$542,2,),"")</f>
        <v/>
      </c>
      <c r="Y62" s="86" t="str">
        <f>_xlfn.IFNA(VLOOKUP(Y61,'Codes + Draft Values最新'!$A$4:$B$542,2,),"")</f>
        <v/>
      </c>
      <c r="Z62" s="87" t="str">
        <f>_xlfn.IFNA(VLOOKUP(Z61,'Codes + Draft Values最新'!$A$4:$B$542,2,),"")</f>
        <v/>
      </c>
      <c r="AA62" s="85" t="str">
        <f>_xlfn.IFNA(VLOOKUP(AA61,'Codes + Draft Values最新'!$A$4:$B$542,2,),"")</f>
        <v/>
      </c>
      <c r="AB62" s="85" t="str">
        <f>_xlfn.IFNA(VLOOKUP(AB61,'Codes + Draft Values最新'!$A$4:$B$542,2,),"")</f>
        <v/>
      </c>
      <c r="AC62" s="85" t="str">
        <f>_xlfn.IFNA(VLOOKUP(AC61,'Codes + Draft Values最新'!$A$4:$B$542,2,),"")</f>
        <v/>
      </c>
      <c r="AD62" s="88" t="str">
        <f>_xlfn.IFNA(VLOOKUP(AD61,'Codes + Draft Values最新'!$A$4:$B$542,2,),"")</f>
        <v/>
      </c>
      <c r="AE62" s="110">
        <f>SUM(D62:AD62)</f>
        <v>0</v>
      </c>
    </row>
    <row r="63" spans="1:31" ht="19.5" customHeight="1" thickBot="1">
      <c r="A63" s="69" t="s">
        <v>82</v>
      </c>
      <c r="B63" s="70" t="s">
        <v>1</v>
      </c>
      <c r="C63" s="71" t="str">
        <f>IFERROR(_xlfn.IFS(OR(B63="",B63="TRA"),"",COUNTIF(B63,"TRE")&gt;=1,MAX(C$16:C62)+1,COUNTIF(B63,"Acro-Pair")&gt;=1,MAX(C$16:C62)+1,COUNTIF(B63,"*ACRO*")&gt;=1,MAX(C$16:C62)+1,COUNTIF(B63,"HYBRID")&gt;=1,MAX(C$16:C62)+1),"")</f>
        <v/>
      </c>
      <c r="D63" s="72" t="str">
        <f>IF(OR(B63="",B63="TRA",B63="TRE"),"",B63)</f>
        <v> </v>
      </c>
      <c r="E63" s="73"/>
      <c r="F63" s="179"/>
      <c r="G63" s="180"/>
      <c r="H63" s="180"/>
      <c r="I63" s="180"/>
      <c r="J63" s="180"/>
      <c r="K63" s="180"/>
      <c r="L63" s="180"/>
      <c r="M63" s="180"/>
      <c r="N63" s="180"/>
      <c r="O63" s="180"/>
      <c r="P63" s="180"/>
      <c r="Q63" s="180"/>
      <c r="R63" s="180"/>
      <c r="S63" s="180"/>
      <c r="T63" s="180"/>
      <c r="U63" s="180"/>
      <c r="V63" s="180"/>
      <c r="W63" s="180"/>
      <c r="X63" s="180"/>
      <c r="Y63" s="181"/>
      <c r="Z63" s="182"/>
      <c r="AA63" s="180"/>
      <c r="AB63" s="180"/>
      <c r="AC63" s="180"/>
      <c r="AD63" s="183"/>
      <c r="AE63" s="112"/>
    </row>
    <row r="64" spans="1:31" ht="19.5" customHeight="1" thickBot="1">
      <c r="A64" s="81"/>
      <c r="B64" s="82" t="s">
        <v>3</v>
      </c>
      <c r="C64" s="83"/>
      <c r="D64" s="108" t="str">
        <f>IFERROR(_xlfn.IFS(OR(B63="",B63="TRA",B63="TRE"),"",COUNTIF(B63,"Acro-Pair")&gt;=1,0.1,COUNTIF(B63,"*ACRO*")&gt;=1,0.5,COUNTIF(B63,"HYBRID")&gt;=1,0.5),"")</f>
        <v/>
      </c>
      <c r="E64" s="73"/>
      <c r="F64" s="84" t="str">
        <f>_xlfn.IFNA(VLOOKUP(F63,'Codes + Draft Values最新'!$A$4:$B$542,2,),"")</f>
        <v/>
      </c>
      <c r="G64" s="85" t="str">
        <f>_xlfn.IFNA(VLOOKUP(G63,'Codes + Draft Values最新'!$A$4:$B$542,2,),"")</f>
        <v/>
      </c>
      <c r="H64" s="85" t="str">
        <f>_xlfn.IFNA(VLOOKUP(H63,'Codes + Draft Values最新'!$A$4:$B$542,2,),"")</f>
        <v/>
      </c>
      <c r="I64" s="85" t="str">
        <f>_xlfn.IFNA(VLOOKUP(I63,'Codes + Draft Values最新'!$A$4:$B$542,2,),"")</f>
        <v/>
      </c>
      <c r="J64" s="85" t="str">
        <f>_xlfn.IFNA(VLOOKUP(J63,'Codes + Draft Values最新'!$A$4:$B$542,2,),"")</f>
        <v/>
      </c>
      <c r="K64" s="85" t="str">
        <f>_xlfn.IFNA(VLOOKUP(K63,'Codes + Draft Values最新'!$A$4:$B$542,2,),"")</f>
        <v/>
      </c>
      <c r="L64" s="85" t="str">
        <f>_xlfn.IFNA(VLOOKUP(L63,'Codes + Draft Values最新'!$A$4:$B$542,2,),"")</f>
        <v/>
      </c>
      <c r="M64" s="85" t="str">
        <f>_xlfn.IFNA(VLOOKUP(M63,'Codes + Draft Values最新'!$A$4:$B$542,2,),"")</f>
        <v/>
      </c>
      <c r="N64" s="85" t="str">
        <f>_xlfn.IFNA(VLOOKUP(N63,'Codes + Draft Values最新'!$A$4:$B$542,2,),"")</f>
        <v/>
      </c>
      <c r="O64" s="85" t="str">
        <f>_xlfn.IFNA(VLOOKUP(O63,'Codes + Draft Values最新'!$A$4:$B$542,2,),"")</f>
        <v/>
      </c>
      <c r="P64" s="85" t="str">
        <f>_xlfn.IFNA(VLOOKUP(P63,'Codes + Draft Values最新'!$A$4:$B$542,2,),"")</f>
        <v/>
      </c>
      <c r="Q64" s="85" t="str">
        <f>_xlfn.IFNA(VLOOKUP(Q63,'Codes + Draft Values最新'!$A$4:$B$542,2,),"")</f>
        <v/>
      </c>
      <c r="R64" s="85" t="str">
        <f>_xlfn.IFNA(VLOOKUP(R63,'Codes + Draft Values最新'!$A$4:$B$542,2,),"")</f>
        <v/>
      </c>
      <c r="S64" s="85" t="str">
        <f>_xlfn.IFNA(VLOOKUP(S63,'Codes + Draft Values最新'!$A$4:$B$542,2,),"")</f>
        <v/>
      </c>
      <c r="T64" s="85" t="str">
        <f>_xlfn.IFNA(VLOOKUP(T63,'Codes + Draft Values最新'!$A$4:$B$542,2,),"")</f>
        <v/>
      </c>
      <c r="U64" s="85" t="str">
        <f>_xlfn.IFNA(VLOOKUP(U63,'Codes + Draft Values最新'!$A$4:$B$542,2,),"")</f>
        <v/>
      </c>
      <c r="V64" s="85" t="str">
        <f>_xlfn.IFNA(VLOOKUP(V63,'Codes + Draft Values最新'!$A$4:$B$542,2,),"")</f>
        <v/>
      </c>
      <c r="W64" s="85" t="str">
        <f>_xlfn.IFNA(VLOOKUP(W63,'Codes + Draft Values最新'!$A$4:$B$542,2,),"")</f>
        <v/>
      </c>
      <c r="X64" s="85" t="str">
        <f>_xlfn.IFNA(VLOOKUP(X63,'Codes + Draft Values最新'!$A$4:$B$542,2,),"")</f>
        <v/>
      </c>
      <c r="Y64" s="86" t="str">
        <f>_xlfn.IFNA(VLOOKUP(Y63,'Codes + Draft Values最新'!$A$4:$B$542,2,),"")</f>
        <v/>
      </c>
      <c r="Z64" s="87" t="str">
        <f>_xlfn.IFNA(VLOOKUP(Z63,'Codes + Draft Values最新'!$A$4:$B$542,2,),"")</f>
        <v/>
      </c>
      <c r="AA64" s="85" t="str">
        <f>_xlfn.IFNA(VLOOKUP(AA63,'Codes + Draft Values最新'!$A$4:$B$542,2,),"")</f>
        <v/>
      </c>
      <c r="AB64" s="85" t="str">
        <f>_xlfn.IFNA(VLOOKUP(AB63,'Codes + Draft Values最新'!$A$4:$B$542,2,),"")</f>
        <v/>
      </c>
      <c r="AC64" s="85" t="str">
        <f>_xlfn.IFNA(VLOOKUP(AC63,'Codes + Draft Values最新'!$A$4:$B$542,2,),"")</f>
        <v/>
      </c>
      <c r="AD64" s="88" t="str">
        <f>_xlfn.IFNA(VLOOKUP(AD63,'Codes + Draft Values最新'!$A$4:$B$542,2,),"")</f>
        <v/>
      </c>
      <c r="AE64" s="110">
        <f>SUM(D64:AD64)</f>
        <v>0</v>
      </c>
    </row>
    <row r="65" spans="1:31" ht="19.5" customHeight="1" thickBot="1">
      <c r="A65" s="69" t="s">
        <v>82</v>
      </c>
      <c r="B65" s="70" t="s">
        <v>1</v>
      </c>
      <c r="C65" s="71" t="str">
        <f>IFERROR(_xlfn.IFS(OR(B65="",B65="TRA"),"",COUNTIF(B65,"TRE")&gt;=1,MAX(C$16:C64)+1,COUNTIF(B65,"Acro-Pair")&gt;=1,MAX(C$16:C64)+1,COUNTIF(B65,"*ACRO*")&gt;=1,MAX(C$16:C64)+1,COUNTIF(B65,"HYBRID")&gt;=1,MAX(C$16:C64)+1),"")</f>
        <v/>
      </c>
      <c r="D65" s="72" t="str">
        <f>IF(OR(B65="",B65="TRA",B65="TRE"),"",B65)</f>
        <v> </v>
      </c>
      <c r="E65" s="73"/>
      <c r="F65" s="179"/>
      <c r="G65" s="180"/>
      <c r="H65" s="180"/>
      <c r="I65" s="180"/>
      <c r="J65" s="180"/>
      <c r="K65" s="180"/>
      <c r="L65" s="180"/>
      <c r="M65" s="180"/>
      <c r="N65" s="180"/>
      <c r="O65" s="180"/>
      <c r="P65" s="180"/>
      <c r="Q65" s="180"/>
      <c r="R65" s="180"/>
      <c r="S65" s="180"/>
      <c r="T65" s="180"/>
      <c r="U65" s="180"/>
      <c r="V65" s="180"/>
      <c r="W65" s="180"/>
      <c r="X65" s="180"/>
      <c r="Y65" s="181"/>
      <c r="Z65" s="182"/>
      <c r="AA65" s="180"/>
      <c r="AB65" s="180"/>
      <c r="AC65" s="180"/>
      <c r="AD65" s="183"/>
      <c r="AE65" s="112"/>
    </row>
    <row r="66" spans="1:31" ht="19.5" customHeight="1" thickBot="1">
      <c r="A66" s="81"/>
      <c r="B66" s="82" t="s">
        <v>3</v>
      </c>
      <c r="C66" s="83"/>
      <c r="D66" s="108" t="str">
        <f>IFERROR(_xlfn.IFS(OR(B65="",B65="TRA",B65="TRE"),"",COUNTIF(B65,"Acro-Pair")&gt;=1,0.1,COUNTIF(B65,"*ACRO*")&gt;=1,0.5,COUNTIF(B65,"HYBRID")&gt;=1,0.5),"")</f>
        <v/>
      </c>
      <c r="E66" s="73"/>
      <c r="F66" s="84" t="str">
        <f>_xlfn.IFNA(VLOOKUP(F65,'Codes + Draft Values最新'!$A$4:$B$542,2,),"")</f>
        <v/>
      </c>
      <c r="G66" s="85" t="str">
        <f>_xlfn.IFNA(VLOOKUP(G65,'Codes + Draft Values最新'!$A$4:$B$542,2,),"")</f>
        <v/>
      </c>
      <c r="H66" s="85" t="str">
        <f>_xlfn.IFNA(VLOOKUP(H65,'Codes + Draft Values最新'!$A$4:$B$542,2,),"")</f>
        <v/>
      </c>
      <c r="I66" s="85" t="str">
        <f>_xlfn.IFNA(VLOOKUP(I65,'Codes + Draft Values最新'!$A$4:$B$542,2,),"")</f>
        <v/>
      </c>
      <c r="J66" s="85" t="str">
        <f>_xlfn.IFNA(VLOOKUP(J65,'Codes + Draft Values最新'!$A$4:$B$542,2,),"")</f>
        <v/>
      </c>
      <c r="K66" s="85" t="str">
        <f>_xlfn.IFNA(VLOOKUP(K65,'Codes + Draft Values最新'!$A$4:$B$542,2,),"")</f>
        <v/>
      </c>
      <c r="L66" s="85" t="str">
        <f>_xlfn.IFNA(VLOOKUP(L65,'Codes + Draft Values最新'!$A$4:$B$542,2,),"")</f>
        <v/>
      </c>
      <c r="M66" s="85" t="str">
        <f>_xlfn.IFNA(VLOOKUP(M65,'Codes + Draft Values最新'!$A$4:$B$542,2,),"")</f>
        <v/>
      </c>
      <c r="N66" s="85" t="str">
        <f>_xlfn.IFNA(VLOOKUP(N65,'Codes + Draft Values最新'!$A$4:$B$542,2,),"")</f>
        <v/>
      </c>
      <c r="O66" s="85" t="str">
        <f>_xlfn.IFNA(VLOOKUP(O65,'Codes + Draft Values最新'!$A$4:$B$542,2,),"")</f>
        <v/>
      </c>
      <c r="P66" s="85" t="str">
        <f>_xlfn.IFNA(VLOOKUP(P65,'Codes + Draft Values最新'!$A$4:$B$542,2,),"")</f>
        <v/>
      </c>
      <c r="Q66" s="85" t="str">
        <f>_xlfn.IFNA(VLOOKUP(Q65,'Codes + Draft Values最新'!$A$4:$B$542,2,),"")</f>
        <v/>
      </c>
      <c r="R66" s="85" t="str">
        <f>_xlfn.IFNA(VLOOKUP(R65,'Codes + Draft Values最新'!$A$4:$B$542,2,),"")</f>
        <v/>
      </c>
      <c r="S66" s="85" t="str">
        <f>_xlfn.IFNA(VLOOKUP(S65,'Codes + Draft Values最新'!$A$4:$B$542,2,),"")</f>
        <v/>
      </c>
      <c r="T66" s="85" t="str">
        <f>_xlfn.IFNA(VLOOKUP(T65,'Codes + Draft Values最新'!$A$4:$B$542,2,),"")</f>
        <v/>
      </c>
      <c r="U66" s="85" t="str">
        <f>_xlfn.IFNA(VLOOKUP(U65,'Codes + Draft Values最新'!$A$4:$B$542,2,),"")</f>
        <v/>
      </c>
      <c r="V66" s="85" t="str">
        <f>_xlfn.IFNA(VLOOKUP(V65,'Codes + Draft Values最新'!$A$4:$B$542,2,),"")</f>
        <v/>
      </c>
      <c r="W66" s="85" t="str">
        <f>_xlfn.IFNA(VLOOKUP(W65,'Codes + Draft Values最新'!$A$4:$B$542,2,),"")</f>
        <v/>
      </c>
      <c r="X66" s="85" t="str">
        <f>_xlfn.IFNA(VLOOKUP(X65,'Codes + Draft Values最新'!$A$4:$B$542,2,),"")</f>
        <v/>
      </c>
      <c r="Y66" s="86" t="str">
        <f>_xlfn.IFNA(VLOOKUP(Y65,'Codes + Draft Values最新'!$A$4:$B$542,2,),"")</f>
        <v/>
      </c>
      <c r="Z66" s="87" t="str">
        <f>_xlfn.IFNA(VLOOKUP(Z65,'Codes + Draft Values最新'!$A$4:$B$542,2,),"")</f>
        <v/>
      </c>
      <c r="AA66" s="85" t="str">
        <f>_xlfn.IFNA(VLOOKUP(AA65,'Codes + Draft Values最新'!$A$4:$B$542,2,),"")</f>
        <v/>
      </c>
      <c r="AB66" s="85" t="str">
        <f>_xlfn.IFNA(VLOOKUP(AB65,'Codes + Draft Values最新'!$A$4:$B$542,2,),"")</f>
        <v/>
      </c>
      <c r="AC66" s="85" t="str">
        <f>_xlfn.IFNA(VLOOKUP(AC65,'Codes + Draft Values最新'!$A$4:$B$542,2,),"")</f>
        <v/>
      </c>
      <c r="AD66" s="88" t="str">
        <f>_xlfn.IFNA(VLOOKUP(AD65,'Codes + Draft Values最新'!$A$4:$B$542,2,),"")</f>
        <v/>
      </c>
      <c r="AE66" s="110">
        <f>SUM(D66:AD66)</f>
        <v>0</v>
      </c>
    </row>
    <row r="67" spans="1:31" ht="20.45" customHeight="1" thickBot="1">
      <c r="A67" s="129" t="s">
        <v>1089</v>
      </c>
      <c r="B67" s="199"/>
      <c r="C67" s="200"/>
      <c r="D67" s="200"/>
      <c r="E67" s="200"/>
      <c r="F67" s="200"/>
      <c r="G67" s="200"/>
      <c r="H67" s="200"/>
      <c r="I67" s="200"/>
      <c r="J67" s="200"/>
      <c r="K67" s="200"/>
      <c r="L67" s="200"/>
      <c r="M67" s="200"/>
      <c r="N67" s="200"/>
      <c r="O67" s="200"/>
      <c r="P67" s="200"/>
      <c r="Q67" s="200"/>
      <c r="R67" s="200"/>
      <c r="S67" s="200"/>
      <c r="T67" s="200"/>
      <c r="U67" s="200"/>
      <c r="V67" s="200"/>
      <c r="W67" s="200"/>
      <c r="X67" s="200"/>
      <c r="Y67" s="201"/>
      <c r="Z67" s="67"/>
      <c r="AA67" s="67"/>
      <c r="AB67" s="67"/>
      <c r="AC67" s="67"/>
      <c r="AD67" s="89" t="s">
        <v>100</v>
      </c>
      <c r="AE67" s="113">
        <f>AE66+AE64+AE62+AE60+AE58+AE56+AE54+AE52+AE50+AE48+AE46+AE44+AE42+AE40+AE38+AE36+AE34+AE32+AE30+AE28+AE26+AE24+AE22+AE20+AE18</f>
        <v>19</v>
      </c>
    </row>
    <row r="72" spans="1:31">
      <c r="E72" s="90"/>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A10:B10"/>
    <mergeCell ref="L11:AE11"/>
    <mergeCell ref="C11:K11"/>
    <mergeCell ref="A11:B11"/>
    <mergeCell ref="F16:Y16"/>
    <mergeCell ref="Z16:AD16"/>
    <mergeCell ref="D16:E16"/>
    <mergeCell ref="A14:AE14"/>
    <mergeCell ref="L12:AE12"/>
    <mergeCell ref="C12:K12"/>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0"/>
  <conditionalFormatting sqref="A8:A15">
    <cfRule type="containsText" dxfId="352" priority="619" operator="containsText" text="ACROBATIC">
      <formula>NOT(ISERROR(SEARCH("ACROBATIC",A8)))</formula>
    </cfRule>
    <cfRule type="containsText" dxfId="351" priority="618" operator="containsText" text="TRANSITION">
      <formula>NOT(ISERROR(SEARCH("TRANSITION",A8)))</formula>
    </cfRule>
    <cfRule type="containsText" dxfId="350" priority="617" operator="containsText" text="BONUSES">
      <formula>NOT(ISERROR(SEARCH("BONUSES",A8)))</formula>
    </cfRule>
    <cfRule type="containsText" dxfId="349" priority="616" operator="containsText" text=" ">
      <formula>NOT(ISERROR(SEARCH(" ",A8)))</formula>
    </cfRule>
    <cfRule type="containsText" dxfId="348" priority="620" operator="containsText" text="HYBRID">
      <formula>NOT(ISERROR(SEARCH("HYBRID",A8)))</formula>
    </cfRule>
  </conditionalFormatting>
  <conditionalFormatting sqref="B16:B17 B19">
    <cfRule type="containsText" dxfId="347" priority="72" operator="containsText" text="HYBRID">
      <formula>NOT(ISERROR(SEARCH("HYBRID",B16)))</formula>
    </cfRule>
    <cfRule type="containsText" dxfId="346" priority="71" operator="containsText" text="ACROBATIC">
      <formula>NOT(ISERROR(SEARCH("ACROBATIC",B16)))</formula>
    </cfRule>
    <cfRule type="containsText" dxfId="345" priority="70" operator="containsText" text="TRANSITION">
      <formula>NOT(ISERROR(SEARCH("TRANSITION",B16)))</formula>
    </cfRule>
    <cfRule type="containsText" dxfId="344" priority="69" operator="containsText" text="BONUSES">
      <formula>NOT(ISERROR(SEARCH("BONUSES",B16)))</formula>
    </cfRule>
    <cfRule type="containsText" dxfId="343" priority="68" operator="containsText" text=" ">
      <formula>NOT(ISERROR(SEARCH(" ",B16)))</formula>
    </cfRule>
  </conditionalFormatting>
  <conditionalFormatting sqref="B21">
    <cfRule type="containsText" dxfId="342" priority="13" operator="containsText" text=" ">
      <formula>NOT(ISERROR(SEARCH(" ",B21)))</formula>
    </cfRule>
    <cfRule type="containsText" dxfId="341" priority="15" operator="containsText" text="TRANSITION">
      <formula>NOT(ISERROR(SEARCH("TRANSITION",B21)))</formula>
    </cfRule>
    <cfRule type="containsText" dxfId="340" priority="16" operator="containsText" text="ACROBATIC">
      <formula>NOT(ISERROR(SEARCH("ACROBATIC",B21)))</formula>
    </cfRule>
    <cfRule type="containsText" dxfId="339" priority="17" operator="containsText" text="HYBRID">
      <formula>NOT(ISERROR(SEARCH("HYBRID",B21)))</formula>
    </cfRule>
    <cfRule type="containsText" dxfId="338" priority="14" operator="containsText" text="BONUSES">
      <formula>NOT(ISERROR(SEARCH("BONUSES",B21)))</formula>
    </cfRule>
  </conditionalFormatting>
  <conditionalFormatting sqref="B23">
    <cfRule type="containsText" dxfId="337" priority="8" operator="containsText" text=" ">
      <formula>NOT(ISERROR(SEARCH(" ",B23)))</formula>
    </cfRule>
    <cfRule type="containsText" dxfId="336" priority="9" operator="containsText" text="BONUSES">
      <formula>NOT(ISERROR(SEARCH("BONUSES",B23)))</formula>
    </cfRule>
    <cfRule type="containsText" dxfId="335" priority="10" operator="containsText" text="TRANSITION">
      <formula>NOT(ISERROR(SEARCH("TRANSITION",B23)))</formula>
    </cfRule>
    <cfRule type="containsText" dxfId="334" priority="11" operator="containsText" text="ACROBATIC">
      <formula>NOT(ISERROR(SEARCH("ACROBATIC",B23)))</formula>
    </cfRule>
    <cfRule type="containsText" dxfId="333" priority="12" operator="containsText" text="HYBRID">
      <formula>NOT(ISERROR(SEARCH("HYBRID",B23)))</formula>
    </cfRule>
  </conditionalFormatting>
  <conditionalFormatting sqref="B25">
    <cfRule type="containsText" dxfId="332" priority="63" operator="containsText" text=" ">
      <formula>NOT(ISERROR(SEARCH(" ",B25)))</formula>
    </cfRule>
    <cfRule type="containsText" dxfId="331" priority="66" operator="containsText" text="ACROBATIC">
      <formula>NOT(ISERROR(SEARCH("ACROBATIC",B25)))</formula>
    </cfRule>
    <cfRule type="containsText" dxfId="330" priority="65" operator="containsText" text="TRANSITION">
      <formula>NOT(ISERROR(SEARCH("TRANSITION",B25)))</formula>
    </cfRule>
    <cfRule type="containsText" dxfId="329" priority="64" operator="containsText" text="BONUSES">
      <formula>NOT(ISERROR(SEARCH("BONUSES",B25)))</formula>
    </cfRule>
    <cfRule type="containsText" dxfId="328" priority="67" operator="containsText" text="HYBRID">
      <formula>NOT(ISERROR(SEARCH("HYBRID",B25)))</formula>
    </cfRule>
  </conditionalFormatting>
  <conditionalFormatting sqref="B27">
    <cfRule type="containsText" dxfId="327" priority="61" operator="containsText" text="ACROBATIC">
      <formula>NOT(ISERROR(SEARCH("ACROBATIC",B27)))</formula>
    </cfRule>
    <cfRule type="containsText" dxfId="326" priority="62" operator="containsText" text="HYBRID">
      <formula>NOT(ISERROR(SEARCH("HYBRID",B27)))</formula>
    </cfRule>
    <cfRule type="containsText" dxfId="325" priority="58" operator="containsText" text=" ">
      <formula>NOT(ISERROR(SEARCH(" ",B27)))</formula>
    </cfRule>
    <cfRule type="containsText" dxfId="324" priority="60" operator="containsText" text="TRANSITION">
      <formula>NOT(ISERROR(SEARCH("TRANSITION",B27)))</formula>
    </cfRule>
    <cfRule type="containsText" dxfId="323" priority="59" operator="containsText" text="BONUSES">
      <formula>NOT(ISERROR(SEARCH("BONUSES",B27)))</formula>
    </cfRule>
  </conditionalFormatting>
  <conditionalFormatting sqref="B29">
    <cfRule type="containsText" dxfId="322" priority="57" operator="containsText" text="HYBRID">
      <formula>NOT(ISERROR(SEARCH("HYBRID",B29)))</formula>
    </cfRule>
    <cfRule type="containsText" dxfId="321" priority="56" operator="containsText" text="ACROBATIC">
      <formula>NOT(ISERROR(SEARCH("ACROBATIC",B29)))</formula>
    </cfRule>
    <cfRule type="containsText" dxfId="320" priority="54" operator="containsText" text="BONUSES">
      <formula>NOT(ISERROR(SEARCH("BONUSES",B29)))</formula>
    </cfRule>
    <cfRule type="containsText" dxfId="319" priority="53" operator="containsText" text=" ">
      <formula>NOT(ISERROR(SEARCH(" ",B29)))</formula>
    </cfRule>
    <cfRule type="containsText" dxfId="318" priority="55" operator="containsText" text="TRANSITION">
      <formula>NOT(ISERROR(SEARCH("TRANSITION",B29)))</formula>
    </cfRule>
  </conditionalFormatting>
  <conditionalFormatting sqref="B31">
    <cfRule type="containsText" dxfId="317" priority="51" operator="containsText" text="ACROBATIC">
      <formula>NOT(ISERROR(SEARCH("ACROBATIC",B31)))</formula>
    </cfRule>
    <cfRule type="containsText" dxfId="316" priority="52" operator="containsText" text="HYBRID">
      <formula>NOT(ISERROR(SEARCH("HYBRID",B31)))</formula>
    </cfRule>
    <cfRule type="containsText" dxfId="315" priority="48" operator="containsText" text=" ">
      <formula>NOT(ISERROR(SEARCH(" ",B31)))</formula>
    </cfRule>
    <cfRule type="containsText" dxfId="314" priority="49" operator="containsText" text="BONUSES">
      <formula>NOT(ISERROR(SEARCH("BONUSES",B31)))</formula>
    </cfRule>
    <cfRule type="containsText" dxfId="313" priority="50" operator="containsText" text="TRANSITION">
      <formula>NOT(ISERROR(SEARCH("TRANSITION",B31)))</formula>
    </cfRule>
  </conditionalFormatting>
  <conditionalFormatting sqref="B33">
    <cfRule type="containsText" dxfId="312" priority="3" operator="containsText" text=" ">
      <formula>NOT(ISERROR(SEARCH(" ",B33)))</formula>
    </cfRule>
    <cfRule type="containsText" dxfId="311" priority="4" operator="containsText" text="BONUSES">
      <formula>NOT(ISERROR(SEARCH("BONUSES",B33)))</formula>
    </cfRule>
    <cfRule type="containsText" dxfId="310" priority="5" operator="containsText" text="TRANSITION">
      <formula>NOT(ISERROR(SEARCH("TRANSITION",B33)))</formula>
    </cfRule>
    <cfRule type="containsText" dxfId="309" priority="6" operator="containsText" text="ACROBATIC">
      <formula>NOT(ISERROR(SEARCH("ACROBATIC",B33)))</formula>
    </cfRule>
    <cfRule type="containsText" dxfId="308" priority="7" operator="containsText" text="HYBRID">
      <formula>NOT(ISERROR(SEARCH("HYBRID",B33)))</formula>
    </cfRule>
  </conditionalFormatting>
  <conditionalFormatting sqref="B35">
    <cfRule type="containsText" dxfId="307" priority="47" operator="containsText" text="HYBRID">
      <formula>NOT(ISERROR(SEARCH("HYBRID",B35)))</formula>
    </cfRule>
    <cfRule type="containsText" dxfId="306" priority="46" operator="containsText" text="ACROBATIC">
      <formula>NOT(ISERROR(SEARCH("ACROBATIC",B35)))</formula>
    </cfRule>
    <cfRule type="containsText" dxfId="305" priority="43" operator="containsText" text=" ">
      <formula>NOT(ISERROR(SEARCH(" ",B35)))</formula>
    </cfRule>
    <cfRule type="containsText" dxfId="304" priority="45" operator="containsText" text="TRANSITION">
      <formula>NOT(ISERROR(SEARCH("TRANSITION",B35)))</formula>
    </cfRule>
    <cfRule type="containsText" dxfId="303" priority="44" operator="containsText" text="BONUSES">
      <formula>NOT(ISERROR(SEARCH("BONUSES",B35)))</formula>
    </cfRule>
  </conditionalFormatting>
  <conditionalFormatting sqref="B37">
    <cfRule type="containsText" dxfId="302" priority="42" operator="containsText" text="HYBRID">
      <formula>NOT(ISERROR(SEARCH("HYBRID",B37)))</formula>
    </cfRule>
    <cfRule type="containsText" dxfId="301" priority="41" operator="containsText" text="ACROBATIC">
      <formula>NOT(ISERROR(SEARCH("ACROBATIC",B37)))</formula>
    </cfRule>
    <cfRule type="containsText" dxfId="300" priority="40" operator="containsText" text="TRANSITION">
      <formula>NOT(ISERROR(SEARCH("TRANSITION",B37)))</formula>
    </cfRule>
    <cfRule type="containsText" dxfId="299" priority="38" operator="containsText" text=" ">
      <formula>NOT(ISERROR(SEARCH(" ",B37)))</formula>
    </cfRule>
    <cfRule type="containsText" dxfId="298" priority="39" operator="containsText" text="BONUSES">
      <formula>NOT(ISERROR(SEARCH("BONUSES",B37)))</formula>
    </cfRule>
  </conditionalFormatting>
  <conditionalFormatting sqref="B39">
    <cfRule type="containsText" dxfId="297" priority="34" operator="containsText" text="BONUSES">
      <formula>NOT(ISERROR(SEARCH("BONUSES",B39)))</formula>
    </cfRule>
    <cfRule type="containsText" dxfId="296" priority="33" operator="containsText" text=" ">
      <formula>NOT(ISERROR(SEARCH(" ",B39)))</formula>
    </cfRule>
    <cfRule type="containsText" dxfId="295" priority="37" operator="containsText" text="HYBRID">
      <formula>NOT(ISERROR(SEARCH("HYBRID",B39)))</formula>
    </cfRule>
    <cfRule type="containsText" dxfId="294" priority="36" operator="containsText" text="ACROBATIC">
      <formula>NOT(ISERROR(SEARCH("ACROBATIC",B39)))</formula>
    </cfRule>
    <cfRule type="containsText" dxfId="293" priority="35" operator="containsText" text="TRANSITION">
      <formula>NOT(ISERROR(SEARCH("TRANSITION",B39)))</formula>
    </cfRule>
  </conditionalFormatting>
  <conditionalFormatting sqref="B41">
    <cfRule type="containsText" dxfId="292" priority="28" operator="containsText" text=" ">
      <formula>NOT(ISERROR(SEARCH(" ",B41)))</formula>
    </cfRule>
    <cfRule type="containsText" dxfId="291" priority="30" operator="containsText" text="TRANSITION">
      <formula>NOT(ISERROR(SEARCH("TRANSITION",B41)))</formula>
    </cfRule>
    <cfRule type="containsText" dxfId="290" priority="32" operator="containsText" text="HYBRID">
      <formula>NOT(ISERROR(SEARCH("HYBRID",B41)))</formula>
    </cfRule>
    <cfRule type="containsText" dxfId="289" priority="31" operator="containsText" text="ACROBATIC">
      <formula>NOT(ISERROR(SEARCH("ACROBATIC",B41)))</formula>
    </cfRule>
    <cfRule type="containsText" dxfId="288" priority="29" operator="containsText" text="BONUSES">
      <formula>NOT(ISERROR(SEARCH("BONUSES",B41)))</formula>
    </cfRule>
  </conditionalFormatting>
  <conditionalFormatting sqref="B43">
    <cfRule type="containsText" dxfId="287" priority="23" operator="containsText" text=" ">
      <formula>NOT(ISERROR(SEARCH(" ",B43)))</formula>
    </cfRule>
    <cfRule type="containsText" dxfId="286" priority="27" operator="containsText" text="HYBRID">
      <formula>NOT(ISERROR(SEARCH("HYBRID",B43)))</formula>
    </cfRule>
    <cfRule type="containsText" dxfId="285" priority="26" operator="containsText" text="ACROBATIC">
      <formula>NOT(ISERROR(SEARCH("ACROBATIC",B43)))</formula>
    </cfRule>
    <cfRule type="containsText" dxfId="284" priority="25" operator="containsText" text="TRANSITION">
      <formula>NOT(ISERROR(SEARCH("TRANSITION",B43)))</formula>
    </cfRule>
    <cfRule type="containsText" dxfId="283" priority="24" operator="containsText" text="BONUSES">
      <formula>NOT(ISERROR(SEARCH("BONUSES",B43)))</formula>
    </cfRule>
  </conditionalFormatting>
  <conditionalFormatting sqref="B45">
    <cfRule type="containsText" dxfId="282" priority="19" operator="containsText" text="BONUSES">
      <formula>NOT(ISERROR(SEARCH("BONUSES",B45)))</formula>
    </cfRule>
    <cfRule type="containsText" dxfId="281" priority="18" operator="containsText" text=" ">
      <formula>NOT(ISERROR(SEARCH(" ",B45)))</formula>
    </cfRule>
    <cfRule type="containsText" dxfId="280" priority="20" operator="containsText" text="TRANSITION">
      <formula>NOT(ISERROR(SEARCH("TRANSITION",B45)))</formula>
    </cfRule>
    <cfRule type="containsText" dxfId="279" priority="21" operator="containsText" text="ACROBATIC">
      <formula>NOT(ISERROR(SEARCH("ACROBATIC",B45)))</formula>
    </cfRule>
    <cfRule type="containsText" dxfId="278" priority="22" operator="containsText" text="HYBRID">
      <formula>NOT(ISERROR(SEARCH("HYBRID",B45)))</formula>
    </cfRule>
  </conditionalFormatting>
  <conditionalFormatting sqref="B47">
    <cfRule type="containsText" dxfId="277" priority="670" operator="containsText" text="HYBRID">
      <formula>NOT(ISERROR(SEARCH("HYBRID",B47)))</formula>
    </cfRule>
    <cfRule type="containsText" dxfId="276" priority="669" operator="containsText" text="ACROBATIC">
      <formula>NOT(ISERROR(SEARCH("ACROBATIC",B47)))</formula>
    </cfRule>
    <cfRule type="containsText" dxfId="275" priority="668" operator="containsText" text="TRANSITION">
      <formula>NOT(ISERROR(SEARCH("TRANSITION",B47)))</formula>
    </cfRule>
    <cfRule type="containsText" dxfId="274" priority="667" operator="containsText" text="BONUSES">
      <formula>NOT(ISERROR(SEARCH("BONUSES",B47)))</formula>
    </cfRule>
    <cfRule type="containsText" dxfId="273" priority="666" operator="containsText" text=" ">
      <formula>NOT(ISERROR(SEARCH(" ",B47)))</formula>
    </cfRule>
  </conditionalFormatting>
  <conditionalFormatting sqref="B49">
    <cfRule type="containsText" dxfId="272" priority="665" operator="containsText" text="HYBRID">
      <formula>NOT(ISERROR(SEARCH("HYBRID",B49)))</formula>
    </cfRule>
    <cfRule type="containsText" dxfId="271" priority="664" operator="containsText" text="ACROBATIC">
      <formula>NOT(ISERROR(SEARCH("ACROBATIC",B49)))</formula>
    </cfRule>
    <cfRule type="containsText" dxfId="270" priority="663" operator="containsText" text="TRANSITION">
      <formula>NOT(ISERROR(SEARCH("TRANSITION",B49)))</formula>
    </cfRule>
    <cfRule type="containsText" dxfId="269" priority="662" operator="containsText" text="BONUSES">
      <formula>NOT(ISERROR(SEARCH("BONUSES",B49)))</formula>
    </cfRule>
    <cfRule type="containsText" dxfId="268" priority="661" operator="containsText" text=" ">
      <formula>NOT(ISERROR(SEARCH(" ",B49)))</formula>
    </cfRule>
  </conditionalFormatting>
  <conditionalFormatting sqref="B51">
    <cfRule type="containsText" dxfId="267" priority="660" operator="containsText" text="HYBRID">
      <formula>NOT(ISERROR(SEARCH("HYBRID",B51)))</formula>
    </cfRule>
    <cfRule type="containsText" dxfId="266" priority="659" operator="containsText" text="ACROBATIC">
      <formula>NOT(ISERROR(SEARCH("ACROBATIC",B51)))</formula>
    </cfRule>
    <cfRule type="containsText" dxfId="265" priority="658" operator="containsText" text="TRANSITION">
      <formula>NOT(ISERROR(SEARCH("TRANSITION",B51)))</formula>
    </cfRule>
    <cfRule type="containsText" dxfId="264" priority="657" operator="containsText" text="BONUSES">
      <formula>NOT(ISERROR(SEARCH("BONUSES",B51)))</formula>
    </cfRule>
    <cfRule type="containsText" dxfId="263" priority="656" operator="containsText" text=" ">
      <formula>NOT(ISERROR(SEARCH(" ",B51)))</formula>
    </cfRule>
  </conditionalFormatting>
  <conditionalFormatting sqref="B53">
    <cfRule type="containsText" dxfId="262" priority="655" operator="containsText" text="HYBRID">
      <formula>NOT(ISERROR(SEARCH("HYBRID",B53)))</formula>
    </cfRule>
    <cfRule type="containsText" dxfId="261" priority="654" operator="containsText" text="ACROBATIC">
      <formula>NOT(ISERROR(SEARCH("ACROBATIC",B53)))</formula>
    </cfRule>
    <cfRule type="containsText" dxfId="260" priority="653" operator="containsText" text="TRANSITION">
      <formula>NOT(ISERROR(SEARCH("TRANSITION",B53)))</formula>
    </cfRule>
    <cfRule type="containsText" dxfId="259" priority="652" operator="containsText" text="BONUSES">
      <formula>NOT(ISERROR(SEARCH("BONUSES",B53)))</formula>
    </cfRule>
    <cfRule type="containsText" dxfId="258" priority="651" operator="containsText" text=" ">
      <formula>NOT(ISERROR(SEARCH(" ",B53)))</formula>
    </cfRule>
  </conditionalFormatting>
  <conditionalFormatting sqref="B55">
    <cfRule type="containsText" dxfId="257" priority="648" operator="containsText" text="TRANSITION">
      <formula>NOT(ISERROR(SEARCH("TRANSITION",B55)))</formula>
    </cfRule>
    <cfRule type="containsText" dxfId="256" priority="647" operator="containsText" text="BONUSES">
      <formula>NOT(ISERROR(SEARCH("BONUSES",B55)))</formula>
    </cfRule>
    <cfRule type="containsText" dxfId="255" priority="646" operator="containsText" text=" ">
      <formula>NOT(ISERROR(SEARCH(" ",B55)))</formula>
    </cfRule>
    <cfRule type="containsText" dxfId="254" priority="649" operator="containsText" text="ACROBATIC">
      <formula>NOT(ISERROR(SEARCH("ACROBATIC",B55)))</formula>
    </cfRule>
    <cfRule type="containsText" dxfId="253" priority="650" operator="containsText" text="HYBRID">
      <formula>NOT(ISERROR(SEARCH("HYBRID",B55)))</formula>
    </cfRule>
  </conditionalFormatting>
  <conditionalFormatting sqref="B57">
    <cfRule type="containsText" dxfId="252" priority="641" operator="containsText" text=" ">
      <formula>NOT(ISERROR(SEARCH(" ",B57)))</formula>
    </cfRule>
    <cfRule type="containsText" dxfId="251" priority="642" operator="containsText" text="BONUSES">
      <formula>NOT(ISERROR(SEARCH("BONUSES",B57)))</formula>
    </cfRule>
    <cfRule type="containsText" dxfId="250" priority="643" operator="containsText" text="TRANSITION">
      <formula>NOT(ISERROR(SEARCH("TRANSITION",B57)))</formula>
    </cfRule>
    <cfRule type="containsText" dxfId="249" priority="645" operator="containsText" text="HYBRID">
      <formula>NOT(ISERROR(SEARCH("HYBRID",B57)))</formula>
    </cfRule>
    <cfRule type="containsText" dxfId="248" priority="644" operator="containsText" text="ACROBATIC">
      <formula>NOT(ISERROR(SEARCH("ACROBATIC",B57)))</formula>
    </cfRule>
  </conditionalFormatting>
  <conditionalFormatting sqref="B59">
    <cfRule type="containsText" dxfId="247" priority="637" operator="containsText" text="BONUSES">
      <formula>NOT(ISERROR(SEARCH("BONUSES",B59)))</formula>
    </cfRule>
    <cfRule type="containsText" dxfId="246" priority="638" operator="containsText" text="TRANSITION">
      <formula>NOT(ISERROR(SEARCH("TRANSITION",B59)))</formula>
    </cfRule>
    <cfRule type="containsText" dxfId="245" priority="639" operator="containsText" text="ACROBATIC">
      <formula>NOT(ISERROR(SEARCH("ACROBATIC",B59)))</formula>
    </cfRule>
    <cfRule type="containsText" dxfId="244" priority="636" operator="containsText" text=" ">
      <formula>NOT(ISERROR(SEARCH(" ",B59)))</formula>
    </cfRule>
    <cfRule type="containsText" dxfId="243" priority="640" operator="containsText" text="HYBRID">
      <formula>NOT(ISERROR(SEARCH("HYBRID",B59)))</formula>
    </cfRule>
  </conditionalFormatting>
  <conditionalFormatting sqref="B61">
    <cfRule type="containsText" dxfId="242" priority="631" operator="containsText" text=" ">
      <formula>NOT(ISERROR(SEARCH(" ",B61)))</formula>
    </cfRule>
    <cfRule type="containsText" dxfId="241" priority="632" operator="containsText" text="BONUSES">
      <formula>NOT(ISERROR(SEARCH("BONUSES",B61)))</formula>
    </cfRule>
    <cfRule type="containsText" dxfId="240" priority="633" operator="containsText" text="TRANSITION">
      <formula>NOT(ISERROR(SEARCH("TRANSITION",B61)))</formula>
    </cfRule>
    <cfRule type="containsText" dxfId="239" priority="634" operator="containsText" text="ACROBATIC">
      <formula>NOT(ISERROR(SEARCH("ACROBATIC",B61)))</formula>
    </cfRule>
    <cfRule type="containsText" dxfId="238" priority="635" operator="containsText" text="HYBRID">
      <formula>NOT(ISERROR(SEARCH("HYBRID",B61)))</formula>
    </cfRule>
  </conditionalFormatting>
  <conditionalFormatting sqref="B63">
    <cfRule type="containsText" dxfId="237" priority="629" operator="containsText" text="ACROBATIC">
      <formula>NOT(ISERROR(SEARCH("ACROBATIC",B63)))</formula>
    </cfRule>
    <cfRule type="containsText" dxfId="236" priority="626" operator="containsText" text=" ">
      <formula>NOT(ISERROR(SEARCH(" ",B63)))</formula>
    </cfRule>
    <cfRule type="containsText" dxfId="235" priority="627" operator="containsText" text="BONUSES">
      <formula>NOT(ISERROR(SEARCH("BONUSES",B63)))</formula>
    </cfRule>
    <cfRule type="containsText" dxfId="234" priority="628" operator="containsText" text="TRANSITION">
      <formula>NOT(ISERROR(SEARCH("TRANSITION",B63)))</formula>
    </cfRule>
    <cfRule type="containsText" dxfId="233" priority="630" operator="containsText" text="HYBRID">
      <formula>NOT(ISERROR(SEARCH("HYBRID",B63)))</formula>
    </cfRule>
  </conditionalFormatting>
  <conditionalFormatting sqref="B65">
    <cfRule type="containsText" dxfId="232" priority="621" operator="containsText" text=" ">
      <formula>NOT(ISERROR(SEARCH(" ",B65)))</formula>
    </cfRule>
    <cfRule type="containsText" dxfId="231" priority="622" operator="containsText" text="BONUSES">
      <formula>NOT(ISERROR(SEARCH("BONUSES",B65)))</formula>
    </cfRule>
    <cfRule type="containsText" dxfId="230" priority="623" operator="containsText" text="TRANSITION">
      <formula>NOT(ISERROR(SEARCH("TRANSITION",B65)))</formula>
    </cfRule>
    <cfRule type="containsText" dxfId="229" priority="624" operator="containsText" text="ACROBATIC">
      <formula>NOT(ISERROR(SEARCH("ACROBATIC",B65)))</formula>
    </cfRule>
    <cfRule type="containsText" dxfId="228" priority="625" operator="containsText" text="HYBRID">
      <formula>NOT(ISERROR(SEARCH("HYBRID",B65)))</formula>
    </cfRule>
  </conditionalFormatting>
  <conditionalFormatting sqref="C9:C11">
    <cfRule type="cellIs" dxfId="227" priority="614" operator="equal">
      <formula>0</formula>
    </cfRule>
  </conditionalFormatting>
  <conditionalFormatting sqref="C17">
    <cfRule type="containsBlanks" dxfId="226" priority="867">
      <formula>LEN(TRIM(C17))=0</formula>
    </cfRule>
    <cfRule type="cellIs" dxfId="225" priority="171" operator="greaterThanOrEqual">
      <formula>1</formula>
    </cfRule>
  </conditionalFormatting>
  <conditionalFormatting sqref="C19 C21 C23 C25 C27 C29 C31 C33">
    <cfRule type="cellIs" dxfId="224" priority="169" operator="greaterThanOrEqual">
      <formula>1</formula>
    </cfRule>
    <cfRule type="containsBlanks" dxfId="223" priority="170">
      <formula>LEN(TRIM(C19))=0</formula>
    </cfRule>
  </conditionalFormatting>
  <conditionalFormatting sqref="C35 C37 C39 C41 C43 C45 C47 C49 C51 C53 C55 C57 C59 C61 C63 C65">
    <cfRule type="cellIs" dxfId="222" priority="165" operator="greaterThanOrEqual">
      <formula>1</formula>
    </cfRule>
    <cfRule type="containsBlanks" dxfId="221" priority="166">
      <formula>LEN(TRIM(C35))=0</formula>
    </cfRule>
  </conditionalFormatting>
  <conditionalFormatting sqref="C7:K7">
    <cfRule type="cellIs" dxfId="220" priority="615" operator="equal">
      <formula>0</formula>
    </cfRule>
  </conditionalFormatting>
  <conditionalFormatting sqref="C12:K12">
    <cfRule type="cellIs" dxfId="219" priority="613" operator="equal">
      <formula>0</formula>
    </cfRule>
  </conditionalFormatting>
  <conditionalFormatting sqref="D17">
    <cfRule type="containsText" dxfId="218" priority="383" operator="containsText" text="Acro-C">
      <formula>NOT(ISERROR(SEARCH("Acro-C",D17)))</formula>
    </cfRule>
    <cfRule type="containsText" dxfId="217" priority="384" operator="containsText" text="Acro-B">
      <formula>NOT(ISERROR(SEARCH("Acro-B",D17)))</formula>
    </cfRule>
    <cfRule type="containsText" dxfId="216" priority="385" operator="containsText" text="Acro-P">
      <formula>NOT(ISERROR(SEARCH("Acro-P",D17)))</formula>
    </cfRule>
    <cfRule type="containsText" dxfId="215" priority="386" operator="containsText" text="Acro-A">
      <formula>NOT(ISERROR(SEARCH("Acro-A",D17)))</formula>
    </cfRule>
    <cfRule type="cellIs" dxfId="214" priority="380" operator="equal">
      <formula>"Hybrid"</formula>
    </cfRule>
    <cfRule type="cellIs" dxfId="213" priority="381" operator="equal">
      <formula>"Acro-Pair"</formula>
    </cfRule>
    <cfRule type="containsText" dxfId="212" priority="382" operator="containsText" text=" ">
      <formula>NOT(ISERROR(SEARCH(" ",D17)))</formula>
    </cfRule>
  </conditionalFormatting>
  <conditionalFormatting sqref="D19">
    <cfRule type="cellIs" dxfId="211" priority="373" operator="equal">
      <formula>"Hybrid"</formula>
    </cfRule>
    <cfRule type="cellIs" dxfId="210" priority="374" operator="equal">
      <formula>"Acro-Pair"</formula>
    </cfRule>
    <cfRule type="containsText" dxfId="209" priority="375" operator="containsText" text=" ">
      <formula>NOT(ISERROR(SEARCH(" ",D19)))</formula>
    </cfRule>
    <cfRule type="containsText" dxfId="208" priority="376" operator="containsText" text="Acro-C">
      <formula>NOT(ISERROR(SEARCH("Acro-C",D19)))</formula>
    </cfRule>
    <cfRule type="containsText" dxfId="207" priority="377" operator="containsText" text="Acro-B">
      <formula>NOT(ISERROR(SEARCH("Acro-B",D19)))</formula>
    </cfRule>
    <cfRule type="containsText" dxfId="206" priority="378" operator="containsText" text="Acro-P">
      <formula>NOT(ISERROR(SEARCH("Acro-P",D19)))</formula>
    </cfRule>
    <cfRule type="containsText" dxfId="205" priority="379" operator="containsText" text="Acro-A">
      <formula>NOT(ISERROR(SEARCH("Acro-A",D19)))</formula>
    </cfRule>
  </conditionalFormatting>
  <conditionalFormatting sqref="D21">
    <cfRule type="cellIs" dxfId="204" priority="366" operator="equal">
      <formula>"Hybrid"</formula>
    </cfRule>
    <cfRule type="cellIs" dxfId="203" priority="367" operator="equal">
      <formula>"Acro-Pair"</formula>
    </cfRule>
    <cfRule type="containsText" dxfId="202" priority="368" operator="containsText" text=" ">
      <formula>NOT(ISERROR(SEARCH(" ",D21)))</formula>
    </cfRule>
    <cfRule type="containsText" dxfId="201" priority="369" operator="containsText" text="Acro-C">
      <formula>NOT(ISERROR(SEARCH("Acro-C",D21)))</formula>
    </cfRule>
    <cfRule type="containsText" dxfId="200" priority="370" operator="containsText" text="Acro-B">
      <formula>NOT(ISERROR(SEARCH("Acro-B",D21)))</formula>
    </cfRule>
    <cfRule type="containsText" dxfId="199" priority="371" operator="containsText" text="Acro-P">
      <formula>NOT(ISERROR(SEARCH("Acro-P",D21)))</formula>
    </cfRule>
    <cfRule type="containsText" dxfId="198" priority="372" operator="containsText" text="Acro-A">
      <formula>NOT(ISERROR(SEARCH("Acro-A",D21)))</formula>
    </cfRule>
  </conditionalFormatting>
  <conditionalFormatting sqref="D23">
    <cfRule type="cellIs" dxfId="197" priority="359" operator="equal">
      <formula>"Hybrid"</formula>
    </cfRule>
    <cfRule type="containsText" dxfId="196" priority="364" operator="containsText" text="Acro-P">
      <formula>NOT(ISERROR(SEARCH("Acro-P",D23)))</formula>
    </cfRule>
    <cfRule type="containsText" dxfId="195" priority="365" operator="containsText" text="Acro-A">
      <formula>NOT(ISERROR(SEARCH("Acro-A",D23)))</formula>
    </cfRule>
    <cfRule type="containsText" dxfId="194" priority="363" operator="containsText" text="Acro-B">
      <formula>NOT(ISERROR(SEARCH("Acro-B",D23)))</formula>
    </cfRule>
    <cfRule type="cellIs" dxfId="193" priority="360" operator="equal">
      <formula>"Acro-Pair"</formula>
    </cfRule>
    <cfRule type="containsText" dxfId="192" priority="361" operator="containsText" text=" ">
      <formula>NOT(ISERROR(SEARCH(" ",D23)))</formula>
    </cfRule>
    <cfRule type="containsText" dxfId="191" priority="362" operator="containsText" text="Acro-C">
      <formula>NOT(ISERROR(SEARCH("Acro-C",D23)))</formula>
    </cfRule>
  </conditionalFormatting>
  <conditionalFormatting sqref="D25">
    <cfRule type="containsText" dxfId="190" priority="358" operator="containsText" text="Acro-A">
      <formula>NOT(ISERROR(SEARCH("Acro-A",D25)))</formula>
    </cfRule>
    <cfRule type="containsText" dxfId="189" priority="356" operator="containsText" text="Acro-B">
      <formula>NOT(ISERROR(SEARCH("Acro-B",D25)))</formula>
    </cfRule>
    <cfRule type="containsText" dxfId="188" priority="354" operator="containsText" text=" ">
      <formula>NOT(ISERROR(SEARCH(" ",D25)))</formula>
    </cfRule>
    <cfRule type="cellIs" dxfId="187" priority="353" operator="equal">
      <formula>"Acro-Pair"</formula>
    </cfRule>
    <cfRule type="containsText" dxfId="186" priority="355" operator="containsText" text="Acro-C">
      <formula>NOT(ISERROR(SEARCH("Acro-C",D25)))</formula>
    </cfRule>
    <cfRule type="containsText" dxfId="185" priority="357" operator="containsText" text="Acro-P">
      <formula>NOT(ISERROR(SEARCH("Acro-P",D25)))</formula>
    </cfRule>
    <cfRule type="cellIs" dxfId="184" priority="352" operator="equal">
      <formula>"Hybrid"</formula>
    </cfRule>
  </conditionalFormatting>
  <conditionalFormatting sqref="D27">
    <cfRule type="containsText" dxfId="183" priority="351" operator="containsText" text="Acro-A">
      <formula>NOT(ISERROR(SEARCH("Acro-A",D27)))</formula>
    </cfRule>
    <cfRule type="containsText" dxfId="182" priority="350" operator="containsText" text="Acro-P">
      <formula>NOT(ISERROR(SEARCH("Acro-P",D27)))</formula>
    </cfRule>
    <cfRule type="containsText" dxfId="181" priority="349" operator="containsText" text="Acro-B">
      <formula>NOT(ISERROR(SEARCH("Acro-B",D27)))</formula>
    </cfRule>
    <cfRule type="containsText" dxfId="180" priority="348" operator="containsText" text="Acro-C">
      <formula>NOT(ISERROR(SEARCH("Acro-C",D27)))</formula>
    </cfRule>
    <cfRule type="containsText" dxfId="179" priority="347" operator="containsText" text=" ">
      <formula>NOT(ISERROR(SEARCH(" ",D27)))</formula>
    </cfRule>
    <cfRule type="cellIs" dxfId="178" priority="346" operator="equal">
      <formula>"Acro-Pair"</formula>
    </cfRule>
    <cfRule type="cellIs" dxfId="177" priority="345" operator="equal">
      <formula>"Hybrid"</formula>
    </cfRule>
  </conditionalFormatting>
  <conditionalFormatting sqref="D29">
    <cfRule type="containsText" dxfId="176" priority="344" operator="containsText" text="Acro-A">
      <formula>NOT(ISERROR(SEARCH("Acro-A",D29)))</formula>
    </cfRule>
    <cfRule type="containsText" dxfId="175" priority="342" operator="containsText" text="Acro-B">
      <formula>NOT(ISERROR(SEARCH("Acro-B",D29)))</formula>
    </cfRule>
    <cfRule type="cellIs" dxfId="174" priority="338" operator="equal">
      <formula>"Hybrid"</formula>
    </cfRule>
    <cfRule type="cellIs" dxfId="173" priority="339" operator="equal">
      <formula>"Acro-Pair"</formula>
    </cfRule>
    <cfRule type="containsText" dxfId="172" priority="340" operator="containsText" text=" ">
      <formula>NOT(ISERROR(SEARCH(" ",D29)))</formula>
    </cfRule>
    <cfRule type="containsText" dxfId="171" priority="341" operator="containsText" text="Acro-C">
      <formula>NOT(ISERROR(SEARCH("Acro-C",D29)))</formula>
    </cfRule>
    <cfRule type="containsText" dxfId="170" priority="343" operator="containsText" text="Acro-P">
      <formula>NOT(ISERROR(SEARCH("Acro-P",D29)))</formula>
    </cfRule>
  </conditionalFormatting>
  <conditionalFormatting sqref="D31">
    <cfRule type="containsText" dxfId="169" priority="334" operator="containsText" text="Acro-C">
      <formula>NOT(ISERROR(SEARCH("Acro-C",D31)))</formula>
    </cfRule>
    <cfRule type="containsText" dxfId="168" priority="335" operator="containsText" text="Acro-B">
      <formula>NOT(ISERROR(SEARCH("Acro-B",D31)))</formula>
    </cfRule>
    <cfRule type="containsText" dxfId="167" priority="336" operator="containsText" text="Acro-P">
      <formula>NOT(ISERROR(SEARCH("Acro-P",D31)))</formula>
    </cfRule>
    <cfRule type="containsText" dxfId="166" priority="337" operator="containsText" text="Acro-A">
      <formula>NOT(ISERROR(SEARCH("Acro-A",D31)))</formula>
    </cfRule>
    <cfRule type="cellIs" dxfId="165" priority="331" operator="equal">
      <formula>"Hybrid"</formula>
    </cfRule>
    <cfRule type="cellIs" dxfId="164" priority="332" operator="equal">
      <formula>"Acro-Pair"</formula>
    </cfRule>
    <cfRule type="containsText" dxfId="163" priority="333" operator="containsText" text=" ">
      <formula>NOT(ISERROR(SEARCH(" ",D31)))</formula>
    </cfRule>
  </conditionalFormatting>
  <conditionalFormatting sqref="D33">
    <cfRule type="containsText" dxfId="162" priority="328" operator="containsText" text="Acro-B">
      <formula>NOT(ISERROR(SEARCH("Acro-B",D33)))</formula>
    </cfRule>
    <cfRule type="cellIs" dxfId="161" priority="324" operator="equal">
      <formula>"Hybrid"</formula>
    </cfRule>
    <cfRule type="cellIs" dxfId="160" priority="325" operator="equal">
      <formula>"Acro-Pair"</formula>
    </cfRule>
    <cfRule type="containsText" dxfId="159" priority="326" operator="containsText" text=" ">
      <formula>NOT(ISERROR(SEARCH(" ",D33)))</formula>
    </cfRule>
    <cfRule type="containsText" dxfId="158" priority="327" operator="containsText" text="Acro-C">
      <formula>NOT(ISERROR(SEARCH("Acro-C",D33)))</formula>
    </cfRule>
    <cfRule type="containsText" dxfId="157" priority="329" operator="containsText" text="Acro-P">
      <formula>NOT(ISERROR(SEARCH("Acro-P",D33)))</formula>
    </cfRule>
    <cfRule type="containsText" dxfId="156" priority="330" operator="containsText" text="Acro-A">
      <formula>NOT(ISERROR(SEARCH("Acro-A",D33)))</formula>
    </cfRule>
  </conditionalFormatting>
  <conditionalFormatting sqref="D35">
    <cfRule type="cellIs" dxfId="155" priority="318" operator="equal">
      <formula>"Acro-Pair"</formula>
    </cfRule>
    <cfRule type="containsText" dxfId="154" priority="319" operator="containsText" text=" ">
      <formula>NOT(ISERROR(SEARCH(" ",D35)))</formula>
    </cfRule>
    <cfRule type="containsText" dxfId="153" priority="320" operator="containsText" text="Acro-C">
      <formula>NOT(ISERROR(SEARCH("Acro-C",D35)))</formula>
    </cfRule>
    <cfRule type="containsText" dxfId="152" priority="321" operator="containsText" text="Acro-B">
      <formula>NOT(ISERROR(SEARCH("Acro-B",D35)))</formula>
    </cfRule>
    <cfRule type="containsText" dxfId="151" priority="322" operator="containsText" text="Acro-P">
      <formula>NOT(ISERROR(SEARCH("Acro-P",D35)))</formula>
    </cfRule>
    <cfRule type="cellIs" dxfId="150" priority="317" operator="equal">
      <formula>"Hybrid"</formula>
    </cfRule>
    <cfRule type="containsText" dxfId="149" priority="323" operator="containsText" text="Acro-A">
      <formula>NOT(ISERROR(SEARCH("Acro-A",D35)))</formula>
    </cfRule>
  </conditionalFormatting>
  <conditionalFormatting sqref="D37">
    <cfRule type="containsText" dxfId="148" priority="312" operator="containsText" text=" ">
      <formula>NOT(ISERROR(SEARCH(" ",D37)))</formula>
    </cfRule>
    <cfRule type="cellIs" dxfId="147" priority="310" operator="equal">
      <formula>"Hybrid"</formula>
    </cfRule>
    <cfRule type="cellIs" dxfId="146" priority="311" operator="equal">
      <formula>"Acro-Pair"</formula>
    </cfRule>
    <cfRule type="containsText" dxfId="145" priority="313" operator="containsText" text="Acro-C">
      <formula>NOT(ISERROR(SEARCH("Acro-C",D37)))</formula>
    </cfRule>
    <cfRule type="containsText" dxfId="144" priority="314" operator="containsText" text="Acro-B">
      <formula>NOT(ISERROR(SEARCH("Acro-B",D37)))</formula>
    </cfRule>
    <cfRule type="containsText" dxfId="143" priority="315" operator="containsText" text="Acro-P">
      <formula>NOT(ISERROR(SEARCH("Acro-P",D37)))</formula>
    </cfRule>
    <cfRule type="containsText" dxfId="142" priority="316" operator="containsText" text="Acro-A">
      <formula>NOT(ISERROR(SEARCH("Acro-A",D37)))</formula>
    </cfRule>
  </conditionalFormatting>
  <conditionalFormatting sqref="D39">
    <cfRule type="cellIs" dxfId="141" priority="304" operator="equal">
      <formula>"Acro-Pair"</formula>
    </cfRule>
    <cfRule type="containsText" dxfId="140" priority="305" operator="containsText" text=" ">
      <formula>NOT(ISERROR(SEARCH(" ",D39)))</formula>
    </cfRule>
    <cfRule type="containsText" dxfId="139" priority="306" operator="containsText" text="Acro-C">
      <formula>NOT(ISERROR(SEARCH("Acro-C",D39)))</formula>
    </cfRule>
    <cfRule type="containsText" dxfId="138" priority="308" operator="containsText" text="Acro-P">
      <formula>NOT(ISERROR(SEARCH("Acro-P",D39)))</formula>
    </cfRule>
    <cfRule type="containsText" dxfId="137" priority="309" operator="containsText" text="Acro-A">
      <formula>NOT(ISERROR(SEARCH("Acro-A",D39)))</formula>
    </cfRule>
    <cfRule type="containsText" dxfId="136" priority="307" operator="containsText" text="Acro-B">
      <formula>NOT(ISERROR(SEARCH("Acro-B",D39)))</formula>
    </cfRule>
    <cfRule type="cellIs" dxfId="135" priority="303" operator="equal">
      <formula>"Hybrid"</formula>
    </cfRule>
  </conditionalFormatting>
  <conditionalFormatting sqref="D41">
    <cfRule type="cellIs" dxfId="134" priority="296" operator="equal">
      <formula>"Hybrid"</formula>
    </cfRule>
    <cfRule type="cellIs" dxfId="133" priority="297" operator="equal">
      <formula>"Acro-Pair"</formula>
    </cfRule>
    <cfRule type="containsText" dxfId="132" priority="298" operator="containsText" text=" ">
      <formula>NOT(ISERROR(SEARCH(" ",D41)))</formula>
    </cfRule>
    <cfRule type="containsText" dxfId="131" priority="299" operator="containsText" text="Acro-C">
      <formula>NOT(ISERROR(SEARCH("Acro-C",D41)))</formula>
    </cfRule>
    <cfRule type="containsText" dxfId="130" priority="300" operator="containsText" text="Acro-B">
      <formula>NOT(ISERROR(SEARCH("Acro-B",D41)))</formula>
    </cfRule>
    <cfRule type="containsText" dxfId="129" priority="301" operator="containsText" text="Acro-P">
      <formula>NOT(ISERROR(SEARCH("Acro-P",D41)))</formula>
    </cfRule>
    <cfRule type="containsText" dxfId="128" priority="302" operator="containsText" text="Acro-A">
      <formula>NOT(ISERROR(SEARCH("Acro-A",D41)))</formula>
    </cfRule>
  </conditionalFormatting>
  <conditionalFormatting sqref="D43">
    <cfRule type="cellIs" dxfId="127" priority="289" operator="equal">
      <formula>"Hybrid"</formula>
    </cfRule>
    <cfRule type="containsText" dxfId="126" priority="294" operator="containsText" text="Acro-P">
      <formula>NOT(ISERROR(SEARCH("Acro-P",D43)))</formula>
    </cfRule>
    <cfRule type="cellIs" dxfId="125" priority="290" operator="equal">
      <formula>"Acro-Pair"</formula>
    </cfRule>
    <cfRule type="containsText" dxfId="124" priority="291" operator="containsText" text=" ">
      <formula>NOT(ISERROR(SEARCH(" ",D43)))</formula>
    </cfRule>
    <cfRule type="containsText" dxfId="123" priority="292" operator="containsText" text="Acro-C">
      <formula>NOT(ISERROR(SEARCH("Acro-C",D43)))</formula>
    </cfRule>
    <cfRule type="containsText" dxfId="122" priority="293" operator="containsText" text="Acro-B">
      <formula>NOT(ISERROR(SEARCH("Acro-B",D43)))</formula>
    </cfRule>
    <cfRule type="containsText" dxfId="121" priority="295" operator="containsText" text="Acro-A">
      <formula>NOT(ISERROR(SEARCH("Acro-A",D43)))</formula>
    </cfRule>
  </conditionalFormatting>
  <conditionalFormatting sqref="D45">
    <cfRule type="containsText" dxfId="120" priority="285" operator="containsText" text="Acro-C">
      <formula>NOT(ISERROR(SEARCH("Acro-C",D45)))</formula>
    </cfRule>
    <cfRule type="containsText" dxfId="119" priority="286" operator="containsText" text="Acro-B">
      <formula>NOT(ISERROR(SEARCH("Acro-B",D45)))</formula>
    </cfRule>
    <cfRule type="containsText" dxfId="118" priority="287" operator="containsText" text="Acro-P">
      <formula>NOT(ISERROR(SEARCH("Acro-P",D45)))</formula>
    </cfRule>
    <cfRule type="containsText" dxfId="117" priority="288" operator="containsText" text="Acro-A">
      <formula>NOT(ISERROR(SEARCH("Acro-A",D45)))</formula>
    </cfRule>
    <cfRule type="cellIs" dxfId="116" priority="282" operator="equal">
      <formula>"Hybrid"</formula>
    </cfRule>
    <cfRule type="cellIs" dxfId="115" priority="283" operator="equal">
      <formula>"Acro-Pair"</formula>
    </cfRule>
    <cfRule type="containsText" dxfId="114" priority="284" operator="containsText" text=" ">
      <formula>NOT(ISERROR(SEARCH(" ",D45)))</formula>
    </cfRule>
  </conditionalFormatting>
  <conditionalFormatting sqref="D47">
    <cfRule type="containsText" dxfId="113" priority="280" operator="containsText" text="Acro-P">
      <formula>NOT(ISERROR(SEARCH("Acro-P",D47)))</formula>
    </cfRule>
    <cfRule type="containsText" dxfId="112" priority="278" operator="containsText" text="Acro-C">
      <formula>NOT(ISERROR(SEARCH("Acro-C",D47)))</formula>
    </cfRule>
    <cfRule type="containsText" dxfId="111" priority="277" operator="containsText" text=" ">
      <formula>NOT(ISERROR(SEARCH(" ",D47)))</formula>
    </cfRule>
    <cfRule type="cellIs" dxfId="110" priority="276" operator="equal">
      <formula>"Acro-Pair"</formula>
    </cfRule>
    <cfRule type="cellIs" dxfId="109" priority="275" operator="equal">
      <formula>"Hybrid"</formula>
    </cfRule>
    <cfRule type="containsText" dxfId="108" priority="279" operator="containsText" text="Acro-B">
      <formula>NOT(ISERROR(SEARCH("Acro-B",D47)))</formula>
    </cfRule>
    <cfRule type="containsText" dxfId="107" priority="281" operator="containsText" text="Acro-A">
      <formula>NOT(ISERROR(SEARCH("Acro-A",D47)))</formula>
    </cfRule>
  </conditionalFormatting>
  <conditionalFormatting sqref="D49">
    <cfRule type="containsText" dxfId="106" priority="272" operator="containsText" text="Acro-B">
      <formula>NOT(ISERROR(SEARCH("Acro-B",D49)))</formula>
    </cfRule>
    <cfRule type="containsText" dxfId="105" priority="274" operator="containsText" text="Acro-A">
      <formula>NOT(ISERROR(SEARCH("Acro-A",D49)))</formula>
    </cfRule>
    <cfRule type="containsText" dxfId="104" priority="273" operator="containsText" text="Acro-P">
      <formula>NOT(ISERROR(SEARCH("Acro-P",D49)))</formula>
    </cfRule>
    <cfRule type="containsText" dxfId="103" priority="270" operator="containsText" text=" ">
      <formula>NOT(ISERROR(SEARCH(" ",D49)))</formula>
    </cfRule>
    <cfRule type="cellIs" dxfId="102" priority="268" operator="equal">
      <formula>"Hybrid"</formula>
    </cfRule>
    <cfRule type="containsText" dxfId="101" priority="271" operator="containsText" text="Acro-C">
      <formula>NOT(ISERROR(SEARCH("Acro-C",D49)))</formula>
    </cfRule>
    <cfRule type="cellIs" dxfId="100" priority="269" operator="equal">
      <formula>"Acro-Pair"</formula>
    </cfRule>
  </conditionalFormatting>
  <conditionalFormatting sqref="D51">
    <cfRule type="containsText" dxfId="99" priority="265" operator="containsText" text="Acro-B">
      <formula>NOT(ISERROR(SEARCH("Acro-B",D51)))</formula>
    </cfRule>
    <cfRule type="containsText" dxfId="98" priority="267" operator="containsText" text="Acro-A">
      <formula>NOT(ISERROR(SEARCH("Acro-A",D51)))</formula>
    </cfRule>
    <cfRule type="containsText" dxfId="97" priority="266" operator="containsText" text="Acro-P">
      <formula>NOT(ISERROR(SEARCH("Acro-P",D51)))</formula>
    </cfRule>
    <cfRule type="cellIs" dxfId="96" priority="261" operator="equal">
      <formula>"Hybrid"</formula>
    </cfRule>
    <cfRule type="cellIs" dxfId="95" priority="262" operator="equal">
      <formula>"Acro-Pair"</formula>
    </cfRule>
    <cfRule type="containsText" dxfId="94" priority="263" operator="containsText" text=" ">
      <formula>NOT(ISERROR(SEARCH(" ",D51)))</formula>
    </cfRule>
    <cfRule type="containsText" dxfId="93" priority="264" operator="containsText" text="Acro-C">
      <formula>NOT(ISERROR(SEARCH("Acro-C",D51)))</formula>
    </cfRule>
  </conditionalFormatting>
  <conditionalFormatting sqref="D53">
    <cfRule type="containsText" dxfId="92" priority="258" operator="containsText" text="Acro-B">
      <formula>NOT(ISERROR(SEARCH("Acro-B",D53)))</formula>
    </cfRule>
    <cfRule type="containsText" dxfId="91" priority="259" operator="containsText" text="Acro-P">
      <formula>NOT(ISERROR(SEARCH("Acro-P",D53)))</formula>
    </cfRule>
    <cfRule type="cellIs" dxfId="90" priority="254" operator="equal">
      <formula>"Hybrid"</formula>
    </cfRule>
    <cfRule type="cellIs" dxfId="89" priority="255" operator="equal">
      <formula>"Acro-Pair"</formula>
    </cfRule>
    <cfRule type="containsText" dxfId="88" priority="256" operator="containsText" text=" ">
      <formula>NOT(ISERROR(SEARCH(" ",D53)))</formula>
    </cfRule>
    <cfRule type="containsText" dxfId="87" priority="257" operator="containsText" text="Acro-C">
      <formula>NOT(ISERROR(SEARCH("Acro-C",D53)))</formula>
    </cfRule>
    <cfRule type="containsText" dxfId="86" priority="260" operator="containsText" text="Acro-A">
      <formula>NOT(ISERROR(SEARCH("Acro-A",D53)))</formula>
    </cfRule>
  </conditionalFormatting>
  <conditionalFormatting sqref="D55">
    <cfRule type="containsText" dxfId="85" priority="253" operator="containsText" text="Acro-A">
      <formula>NOT(ISERROR(SEARCH("Acro-A",D55)))</formula>
    </cfRule>
    <cfRule type="containsText" dxfId="84" priority="252" operator="containsText" text="Acro-P">
      <formula>NOT(ISERROR(SEARCH("Acro-P",D55)))</formula>
    </cfRule>
    <cfRule type="containsText" dxfId="83" priority="251" operator="containsText" text="Acro-B">
      <formula>NOT(ISERROR(SEARCH("Acro-B",D55)))</formula>
    </cfRule>
    <cfRule type="containsText" dxfId="82" priority="250" operator="containsText" text="Acro-C">
      <formula>NOT(ISERROR(SEARCH("Acro-C",D55)))</formula>
    </cfRule>
    <cfRule type="containsText" dxfId="81" priority="249" operator="containsText" text=" ">
      <formula>NOT(ISERROR(SEARCH(" ",D55)))</formula>
    </cfRule>
    <cfRule type="cellIs" dxfId="80" priority="248" operator="equal">
      <formula>"Acro-Pair"</formula>
    </cfRule>
    <cfRule type="cellIs" dxfId="79" priority="247" operator="equal">
      <formula>"Hybrid"</formula>
    </cfRule>
  </conditionalFormatting>
  <conditionalFormatting sqref="D57">
    <cfRule type="containsText" dxfId="78" priority="246" operator="containsText" text="Acro-A">
      <formula>NOT(ISERROR(SEARCH("Acro-A",D57)))</formula>
    </cfRule>
    <cfRule type="containsText" dxfId="77" priority="245" operator="containsText" text="Acro-P">
      <formula>NOT(ISERROR(SEARCH("Acro-P",D57)))</formula>
    </cfRule>
    <cfRule type="containsText" dxfId="76" priority="244" operator="containsText" text="Acro-B">
      <formula>NOT(ISERROR(SEARCH("Acro-B",D57)))</formula>
    </cfRule>
    <cfRule type="containsText" dxfId="75" priority="243" operator="containsText" text="Acro-C">
      <formula>NOT(ISERROR(SEARCH("Acro-C",D57)))</formula>
    </cfRule>
    <cfRule type="containsText" dxfId="74" priority="242" operator="containsText" text=" ">
      <formula>NOT(ISERROR(SEARCH(" ",D57)))</formula>
    </cfRule>
    <cfRule type="cellIs" dxfId="73" priority="241" operator="equal">
      <formula>"Acro-Pair"</formula>
    </cfRule>
    <cfRule type="cellIs" dxfId="72" priority="240" operator="equal">
      <formula>"Hybrid"</formula>
    </cfRule>
  </conditionalFormatting>
  <conditionalFormatting sqref="D59">
    <cfRule type="cellIs" dxfId="71" priority="233" operator="equal">
      <formula>"Hybrid"</formula>
    </cfRule>
    <cfRule type="cellIs" dxfId="70" priority="234" operator="equal">
      <formula>"Acro-Pair"</formula>
    </cfRule>
    <cfRule type="containsText" dxfId="69" priority="235" operator="containsText" text=" ">
      <formula>NOT(ISERROR(SEARCH(" ",D59)))</formula>
    </cfRule>
    <cfRule type="containsText" dxfId="68" priority="236" operator="containsText" text="Acro-C">
      <formula>NOT(ISERROR(SEARCH("Acro-C",D59)))</formula>
    </cfRule>
    <cfRule type="containsText" dxfId="67" priority="237" operator="containsText" text="Acro-B">
      <formula>NOT(ISERROR(SEARCH("Acro-B",D59)))</formula>
    </cfRule>
    <cfRule type="containsText" dxfId="66" priority="238" operator="containsText" text="Acro-P">
      <formula>NOT(ISERROR(SEARCH("Acro-P",D59)))</formula>
    </cfRule>
    <cfRule type="containsText" dxfId="65" priority="239" operator="containsText" text="Acro-A">
      <formula>NOT(ISERROR(SEARCH("Acro-A",D59)))</formula>
    </cfRule>
  </conditionalFormatting>
  <conditionalFormatting sqref="D61">
    <cfRule type="containsText" dxfId="64" priority="232" operator="containsText" text="Acro-A">
      <formula>NOT(ISERROR(SEARCH("Acro-A",D61)))</formula>
    </cfRule>
    <cfRule type="containsText" dxfId="63" priority="231" operator="containsText" text="Acro-P">
      <formula>NOT(ISERROR(SEARCH("Acro-P",D61)))</formula>
    </cfRule>
    <cfRule type="containsText" dxfId="62" priority="230" operator="containsText" text="Acro-B">
      <formula>NOT(ISERROR(SEARCH("Acro-B",D61)))</formula>
    </cfRule>
    <cfRule type="containsText" dxfId="61" priority="229" operator="containsText" text="Acro-C">
      <formula>NOT(ISERROR(SEARCH("Acro-C",D61)))</formula>
    </cfRule>
    <cfRule type="containsText" dxfId="60" priority="228" operator="containsText" text=" ">
      <formula>NOT(ISERROR(SEARCH(" ",D61)))</formula>
    </cfRule>
    <cfRule type="cellIs" dxfId="59" priority="227" operator="equal">
      <formula>"Acro-Pair"</formula>
    </cfRule>
    <cfRule type="cellIs" dxfId="58" priority="226" operator="equal">
      <formula>"Hybrid"</formula>
    </cfRule>
  </conditionalFormatting>
  <conditionalFormatting sqref="D63">
    <cfRule type="cellIs" dxfId="57" priority="220" operator="equal">
      <formula>"Acro-Pair"</formula>
    </cfRule>
    <cfRule type="containsText" dxfId="56" priority="225" operator="containsText" text="Acro-A">
      <formula>NOT(ISERROR(SEARCH("Acro-A",D63)))</formula>
    </cfRule>
    <cfRule type="containsText" dxfId="55" priority="224" operator="containsText" text="Acro-P">
      <formula>NOT(ISERROR(SEARCH("Acro-P",D63)))</formula>
    </cfRule>
    <cfRule type="containsText" dxfId="54" priority="223" operator="containsText" text="Acro-B">
      <formula>NOT(ISERROR(SEARCH("Acro-B",D63)))</formula>
    </cfRule>
    <cfRule type="containsText" dxfId="53" priority="222" operator="containsText" text="Acro-C">
      <formula>NOT(ISERROR(SEARCH("Acro-C",D63)))</formula>
    </cfRule>
    <cfRule type="containsText" dxfId="52" priority="221" operator="containsText" text=" ">
      <formula>NOT(ISERROR(SEARCH(" ",D63)))</formula>
    </cfRule>
    <cfRule type="cellIs" dxfId="51" priority="219" operator="equal">
      <formula>"Hybrid"</formula>
    </cfRule>
  </conditionalFormatting>
  <conditionalFormatting sqref="D65">
    <cfRule type="containsText" dxfId="50" priority="218" operator="containsText" text="Acro-A">
      <formula>NOT(ISERROR(SEARCH("Acro-A",D65)))</formula>
    </cfRule>
    <cfRule type="cellIs" dxfId="49" priority="212" operator="equal">
      <formula>"Hybrid"</formula>
    </cfRule>
    <cfRule type="cellIs" dxfId="48" priority="213" operator="equal">
      <formula>"Acro-Pair"</formula>
    </cfRule>
    <cfRule type="containsText" dxfId="47" priority="214" operator="containsText" text=" ">
      <formula>NOT(ISERROR(SEARCH(" ",D65)))</formula>
    </cfRule>
    <cfRule type="containsText" dxfId="46" priority="215" operator="containsText" text="Acro-C">
      <formula>NOT(ISERROR(SEARCH("Acro-C",D65)))</formula>
    </cfRule>
    <cfRule type="containsText" dxfId="45" priority="216" operator="containsText" text="Acro-B">
      <formula>NOT(ISERROR(SEARCH("Acro-B",D65)))</formula>
    </cfRule>
    <cfRule type="containsText" dxfId="44" priority="217" operator="containsText" text="Acro-P">
      <formula>NOT(ISERROR(SEARCH("Acro-P",D65)))</formula>
    </cfRule>
  </conditionalFormatting>
  <conditionalFormatting sqref="F4:I5">
    <cfRule type="cellIs" dxfId="43" priority="586" operator="equal">
      <formula>"月"&amp;"　　　　　　"&amp;"日"</formula>
    </cfRule>
  </conditionalFormatting>
  <conditionalFormatting sqref="F17:AD17">
    <cfRule type="cellIs" dxfId="42" priority="612" operator="equal">
      <formula>0</formula>
    </cfRule>
  </conditionalFormatting>
  <conditionalFormatting sqref="F19:AD19">
    <cfRule type="cellIs" dxfId="41" priority="2" operator="equal">
      <formula>0</formula>
    </cfRule>
  </conditionalFormatting>
  <conditionalFormatting sqref="F21:AD21">
    <cfRule type="cellIs" dxfId="40" priority="584" operator="equal">
      <formula>0</formula>
    </cfRule>
  </conditionalFormatting>
  <conditionalFormatting sqref="F23:AD23">
    <cfRule type="cellIs" dxfId="39" priority="1" operator="equal">
      <formula>0</formula>
    </cfRule>
  </conditionalFormatting>
  <conditionalFormatting sqref="F25:AD25">
    <cfRule type="cellIs" dxfId="38" priority="582" operator="equal">
      <formula>0</formula>
    </cfRule>
  </conditionalFormatting>
  <conditionalFormatting sqref="F27:AD27">
    <cfRule type="cellIs" dxfId="37" priority="581" operator="equal">
      <formula>0</formula>
    </cfRule>
  </conditionalFormatting>
  <conditionalFormatting sqref="F29:AD29">
    <cfRule type="cellIs" dxfId="36" priority="580" operator="equal">
      <formula>0</formula>
    </cfRule>
  </conditionalFormatting>
  <conditionalFormatting sqref="F31:AD31">
    <cfRule type="cellIs" dxfId="35" priority="579" operator="equal">
      <formula>0</formula>
    </cfRule>
  </conditionalFormatting>
  <conditionalFormatting sqref="F33:AD33">
    <cfRule type="cellIs" dxfId="34" priority="578" operator="equal">
      <formula>0</formula>
    </cfRule>
  </conditionalFormatting>
  <conditionalFormatting sqref="F35:AD35">
    <cfRule type="cellIs" dxfId="33" priority="577" operator="equal">
      <formula>0</formula>
    </cfRule>
  </conditionalFormatting>
  <conditionalFormatting sqref="F37:AD37">
    <cfRule type="cellIs" dxfId="32" priority="576" operator="equal">
      <formula>0</formula>
    </cfRule>
  </conditionalFormatting>
  <conditionalFormatting sqref="F39:AD39">
    <cfRule type="cellIs" dxfId="31" priority="575" operator="equal">
      <formula>0</formula>
    </cfRule>
  </conditionalFormatting>
  <conditionalFormatting sqref="F41:AD41">
    <cfRule type="cellIs" dxfId="30" priority="574" operator="equal">
      <formula>0</formula>
    </cfRule>
  </conditionalFormatting>
  <conditionalFormatting sqref="F43:AD43">
    <cfRule type="cellIs" dxfId="29" priority="148" operator="equal">
      <formula>0</formula>
    </cfRule>
  </conditionalFormatting>
  <conditionalFormatting sqref="F45:AD45">
    <cfRule type="cellIs" dxfId="28" priority="572" operator="equal">
      <formula>0</formula>
    </cfRule>
  </conditionalFormatting>
  <conditionalFormatting sqref="F47:AD47">
    <cfRule type="cellIs" dxfId="27" priority="571" operator="equal">
      <formula>0</formula>
    </cfRule>
  </conditionalFormatting>
  <conditionalFormatting sqref="F49:AD49">
    <cfRule type="cellIs" dxfId="26" priority="570" operator="equal">
      <formula>0</formula>
    </cfRule>
  </conditionalFormatting>
  <conditionalFormatting sqref="F51:AD51">
    <cfRule type="cellIs" dxfId="25" priority="569" operator="equal">
      <formula>0</formula>
    </cfRule>
  </conditionalFormatting>
  <conditionalFormatting sqref="F53:AD53">
    <cfRule type="cellIs" dxfId="24" priority="568" operator="equal">
      <formula>0</formula>
    </cfRule>
  </conditionalFormatting>
  <conditionalFormatting sqref="F55:AD55">
    <cfRule type="cellIs" dxfId="23" priority="567" operator="equal">
      <formula>0</formula>
    </cfRule>
  </conditionalFormatting>
  <conditionalFormatting sqref="F57:AD57">
    <cfRule type="cellIs" dxfId="22" priority="566" operator="equal">
      <formula>0</formula>
    </cfRule>
  </conditionalFormatting>
  <conditionalFormatting sqref="F59:AD59">
    <cfRule type="cellIs" dxfId="21" priority="565" operator="equal">
      <formula>0</formula>
    </cfRule>
  </conditionalFormatting>
  <conditionalFormatting sqref="F61:AD61">
    <cfRule type="cellIs" dxfId="20" priority="564" operator="equal">
      <formula>0</formula>
    </cfRule>
  </conditionalFormatting>
  <conditionalFormatting sqref="F63:AD63">
    <cfRule type="cellIs" dxfId="19" priority="563" operator="equal">
      <formula>0</formula>
    </cfRule>
  </conditionalFormatting>
  <conditionalFormatting sqref="F65:AD65">
    <cfRule type="cellIs" dxfId="18" priority="562" operator="equal">
      <formula>0</formula>
    </cfRule>
  </conditionalFormatting>
  <conditionalFormatting sqref="L4:AA5">
    <cfRule type="cellIs" dxfId="17" priority="587" operator="equal">
      <formula>0</formula>
    </cfRule>
  </conditionalFormatting>
  <dataValidations count="1">
    <dataValidation type="list" allowBlank="1" showInputMessage="1" showErrorMessage="1" sqref="B65 B55 B57 B59 B61 B63 B47 B49 B51 B53 B19 B17 B21 B25 B27 B29 B31 B23 B35 B37 B39 B41 B43 B45 B33"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作成手順!$B$138:$B$149</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75" defaultRowHeight="12.75"/>
  <cols>
    <col min="1" max="1" width="13.625" style="134" customWidth="1"/>
    <col min="2" max="2" width="5" style="134" customWidth="1"/>
    <col min="3" max="3" width="12.625" style="134" customWidth="1"/>
    <col min="4" max="4" width="12.375" style="134" customWidth="1"/>
    <col min="5" max="5" width="82" style="165" customWidth="1"/>
    <col min="6" max="6" width="14" style="132" customWidth="1"/>
    <col min="7" max="16384" width="8.875" style="132"/>
  </cols>
  <sheetData>
    <row r="1" spans="1:6" ht="22.5" customHeight="1">
      <c r="A1" s="251" t="str">
        <f>'Coachcard(入力用)'!C8</f>
        <v>日本アーティスティックスイミングチャレンジカップ2025 ●●予選←変更してください</v>
      </c>
      <c r="B1" s="252"/>
      <c r="C1" s="252"/>
      <c r="D1" s="252"/>
      <c r="E1" s="252"/>
      <c r="F1" s="253"/>
    </row>
    <row r="2" spans="1:6">
      <c r="A2" s="254" t="s">
        <v>169</v>
      </c>
      <c r="B2" s="254"/>
      <c r="C2" s="254"/>
      <c r="D2" s="254"/>
      <c r="E2" s="254"/>
      <c r="F2" s="254"/>
    </row>
    <row r="3" spans="1:6" ht="9" customHeight="1">
      <c r="A3" s="147"/>
      <c r="B3" s="147"/>
      <c r="C3" s="147"/>
      <c r="D3" s="147"/>
      <c r="E3" s="148"/>
      <c r="F3" s="147"/>
    </row>
    <row r="4" spans="1:6" ht="24.75" customHeight="1">
      <c r="A4" s="257" t="str">
        <f>IF('Coachcard(入力用)'!C7="","",'Coachcard(入力用)'!C7)</f>
        <v>関東アーティスティックスイミングクラブ</v>
      </c>
      <c r="B4" s="257"/>
      <c r="C4" s="257"/>
      <c r="D4" s="258" t="str">
        <f>IF('Coachcard(入力用)'!C11="","",'Coachcard(入力用)'!C11&amp;"/"&amp;'Coachcard(入力用)'!C12)</f>
        <v>高橋瑞希/伊藤咲子/山田優</v>
      </c>
      <c r="E4" s="258"/>
      <c r="F4" s="258"/>
    </row>
    <row r="5" spans="1:6" ht="24.75" customHeight="1">
      <c r="A5" s="257"/>
      <c r="B5" s="257"/>
      <c r="C5" s="257"/>
      <c r="D5" s="257" t="str">
        <f>IF('Coachcard(入力用)'!C10="","",'Coachcard(入力用)'!C10)</f>
        <v/>
      </c>
      <c r="E5" s="257"/>
      <c r="F5" s="257"/>
    </row>
    <row r="6" spans="1:6" ht="9" customHeight="1">
      <c r="A6" s="149"/>
      <c r="B6" s="149"/>
      <c r="C6" s="149"/>
      <c r="D6" s="149"/>
      <c r="E6" s="150"/>
      <c r="F6" s="149"/>
    </row>
    <row r="7" spans="1:6" ht="18" customHeight="1">
      <c r="A7" s="255" t="s">
        <v>168</v>
      </c>
      <c r="B7" s="255"/>
      <c r="C7" s="255"/>
      <c r="D7" s="255"/>
      <c r="E7" s="255"/>
      <c r="F7" s="255"/>
    </row>
    <row r="8" spans="1:6" ht="18.75" customHeight="1">
      <c r="A8" s="256" t="s">
        <v>170</v>
      </c>
      <c r="B8" s="256"/>
      <c r="C8" s="256"/>
      <c r="D8" s="256"/>
      <c r="E8" s="151" t="s">
        <v>1090</v>
      </c>
      <c r="F8" s="135" t="s">
        <v>109</v>
      </c>
    </row>
    <row r="9" spans="1:6" ht="34.5" customHeight="1">
      <c r="A9" s="250" t="str">
        <f>IF('Coachcard(入力用)'!C9="","",'Coachcard(入力用)'!C9)</f>
        <v>デュエット　テクニカル</v>
      </c>
      <c r="B9" s="250"/>
      <c r="C9" s="250"/>
      <c r="D9" s="250"/>
      <c r="E9" s="174" t="str">
        <f>IF('Coachcard(入力用)'!B67="","",'Coachcard(入力用)'!B67)</f>
        <v/>
      </c>
      <c r="F9" s="136"/>
    </row>
    <row r="10" spans="1:6" ht="10.35" customHeight="1" thickBot="1">
      <c r="E10" s="153"/>
      <c r="F10" s="134"/>
    </row>
    <row r="11" spans="1:6" ht="17.25" thickBot="1">
      <c r="A11" s="138" t="s">
        <v>95</v>
      </c>
      <c r="B11" s="138" t="s">
        <v>40</v>
      </c>
      <c r="C11" s="137" t="s">
        <v>42</v>
      </c>
      <c r="D11" s="138" t="s">
        <v>96</v>
      </c>
      <c r="E11" s="154" t="s">
        <v>165</v>
      </c>
      <c r="F11" s="146" t="s">
        <v>167</v>
      </c>
    </row>
    <row r="12" spans="1:6" ht="15.75">
      <c r="A12" s="139" t="str">
        <f>IF('Coachcard(入力用)'!A17="0:00-0:00","",'Coachcard(入力用)'!A17)</f>
        <v/>
      </c>
      <c r="B12" s="139" t="str">
        <f>IF('Coachcard(入力用)'!C17="","",'Coachcard(入力用)'!C17)</f>
        <v/>
      </c>
      <c r="C12" s="139" t="str">
        <f>IF('Coachcard(入力用)'!B17="","",'Coachcard(入力用)'!B17)</f>
        <v>TRA</v>
      </c>
      <c r="D12" s="139" t="str">
        <f>IF('Coachcard(入力用)'!B17="","",CONCATENATE('Coachcard(入力用)'!D17," ",'Coachcard(入力用)'!E17))</f>
        <v xml:space="preserve"> </v>
      </c>
      <c r="E12" s="158"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7" t="str">
        <f>IF('Coachcard(入力用)'!B17="","",CONCATENATE('Coachcard(入力用)'!Z17," ",'Coachcard(入力用)'!AA17," ",'Coachcard(入力用)'!AB17," ",'Coachcard(入力用)'!AC17," ",'Coachcard(入力用)'!AD17))</f>
        <v xml:space="preserve">    </v>
      </c>
    </row>
    <row r="13" spans="1:6" ht="15.75">
      <c r="A13" s="139" t="str">
        <f>IF('Coachcard(入力用)'!A19="0:00-0:00","",'Coachcard(入力用)'!A19)</f>
        <v/>
      </c>
      <c r="B13" s="139">
        <f>IF('Coachcard(入力用)'!C19="","",'Coachcard(入力用)'!C19)</f>
        <v>1</v>
      </c>
      <c r="C13" s="139" t="str">
        <f>IF('Coachcard(入力用)'!B19="","",'Coachcard(入力用)'!B19)</f>
        <v>TRE</v>
      </c>
      <c r="D13" s="139" t="str">
        <f>IF('Coachcard(入力用)'!B19="","",CONCATENATE('Coachcard(入力用)'!D19," ",'Coachcard(入力用)'!E19))</f>
        <v xml:space="preserve"> </v>
      </c>
      <c r="E13" s="158"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D-TRE1a                   </v>
      </c>
      <c r="F13" s="159" t="str">
        <f>IF('Coachcard(入力用)'!B19="","",CONCATENATE('Coachcard(入力用)'!Z19," ",'Coachcard(入力用)'!AA19," ",'Coachcard(入力用)'!AB19," ",'Coachcard(入力用)'!AC19," ",'Coachcard(入力用)'!AD19))</f>
        <v xml:space="preserve">    </v>
      </c>
    </row>
    <row r="14" spans="1:6" ht="15.75">
      <c r="A14" s="139" t="str">
        <f>IF('Coachcard(入力用)'!A21="0:00-0:00","",'Coachcard(入力用)'!A21)</f>
        <v/>
      </c>
      <c r="B14" s="139" t="str">
        <f>IF('Coachcard(入力用)'!C21="","",'Coachcard(入力用)'!C21)</f>
        <v/>
      </c>
      <c r="C14" s="139" t="str">
        <f>IF('Coachcard(入力用)'!B21="","",'Coachcard(入力用)'!B21)</f>
        <v>TRA</v>
      </c>
      <c r="D14" s="139" t="str">
        <f>IF('Coachcard(入力用)'!B21="","",CONCATENATE('Coachcard(入力用)'!D21," ",'Coachcard(入力用)'!E21))</f>
        <v xml:space="preserve"> </v>
      </c>
      <c r="E14" s="158"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9" t="str">
        <f>IF('Coachcard(入力用)'!B21="","",CONCATENATE('Coachcard(入力用)'!Z21," ",'Coachcard(入力用)'!AA21," ",'Coachcard(入力用)'!AB21," ",'Coachcard(入力用)'!AC21," ",'Coachcard(入力用)'!AD21))</f>
        <v xml:space="preserve">    </v>
      </c>
    </row>
    <row r="15" spans="1:6" ht="15.75">
      <c r="A15" s="139" t="str">
        <f>IF('Coachcard(入力用)'!A23="0:00-0:00","",'Coachcard(入力用)'!A23)</f>
        <v/>
      </c>
      <c r="B15" s="139">
        <f>IF('Coachcard(入力用)'!C23="","",'Coachcard(入力用)'!C23)</f>
        <v>2</v>
      </c>
      <c r="C15" s="139" t="str">
        <f>IF('Coachcard(入力用)'!B23="","",'Coachcard(入力用)'!B23)</f>
        <v>TRE</v>
      </c>
      <c r="D15" s="139" t="str">
        <f>IF('Coachcard(入力用)'!B23="","",CONCATENATE('Coachcard(入力用)'!D23," ",'Coachcard(入力用)'!E23))</f>
        <v xml:space="preserve"> </v>
      </c>
      <c r="E15" s="158"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D-TRE2a                   </v>
      </c>
      <c r="F15" s="159" t="str">
        <f>IF('Coachcard(入力用)'!B23="","",CONCATENATE('Coachcard(入力用)'!Z23," ",'Coachcard(入力用)'!AA23," ",'Coachcard(入力用)'!AB23," ",'Coachcard(入力用)'!AC23," ",'Coachcard(入力用)'!AD23))</f>
        <v xml:space="preserve">    </v>
      </c>
    </row>
    <row r="16" spans="1:6" ht="15.75">
      <c r="A16" s="139" t="str">
        <f>IF('Coachcard(入力用)'!A25="0:00-0:00","",'Coachcard(入力用)'!A25)</f>
        <v/>
      </c>
      <c r="B16" s="139" t="str">
        <f>IF('Coachcard(入力用)'!C25="","",'Coachcard(入力用)'!C25)</f>
        <v/>
      </c>
      <c r="C16" s="139" t="str">
        <f>IF('Coachcard(入力用)'!B25="","",'Coachcard(入力用)'!B25)</f>
        <v>TRA</v>
      </c>
      <c r="D16" s="139" t="str">
        <f>IF('Coachcard(入力用)'!B25="","",CONCATENATE('Coachcard(入力用)'!D25," ",'Coachcard(入力用)'!E25))</f>
        <v xml:space="preserve"> </v>
      </c>
      <c r="E16" s="158"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9" t="str">
        <f>IF('Coachcard(入力用)'!B25="","",CONCATENATE('Coachcard(入力用)'!Z25," ",'Coachcard(入力用)'!AA25," ",'Coachcard(入力用)'!AB25," ",'Coachcard(入力用)'!AC25," ",'Coachcard(入力用)'!AD25))</f>
        <v xml:space="preserve">    </v>
      </c>
    </row>
    <row r="17" spans="1:6" ht="15.75">
      <c r="A17" s="139" t="str">
        <f>IF('Coachcard(入力用)'!A27="0:00-0:00","",'Coachcard(入力用)'!A27)</f>
        <v/>
      </c>
      <c r="B17" s="139">
        <f>IF('Coachcard(入力用)'!C27="","",'Coachcard(入力用)'!C27)</f>
        <v>3</v>
      </c>
      <c r="C17" s="139" t="str">
        <f>IF('Coachcard(入力用)'!B27="","",'Coachcard(入力用)'!B27)</f>
        <v>Acro-Pair</v>
      </c>
      <c r="D17" s="139" t="str">
        <f>IF('Coachcard(入力用)'!B27="","",CONCATENATE('Coachcard(入力用)'!D27," ",'Coachcard(入力用)'!E27))</f>
        <v xml:space="preserve">Acro-Pair </v>
      </c>
      <c r="E17" s="158"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JBs1t0.5                   </v>
      </c>
      <c r="F17" s="159" t="str">
        <f>IF('Coachcard(入力用)'!B27="","",CONCATENATE('Coachcard(入力用)'!Z27," ",'Coachcard(入力用)'!AA27," ",'Coachcard(入力用)'!AB27," ",'Coachcard(入力用)'!AC27," ",'Coachcard(入力用)'!AD27))</f>
        <v xml:space="preserve">    </v>
      </c>
    </row>
    <row r="18" spans="1:6" ht="15.75">
      <c r="A18" s="139" t="str">
        <f>IF('Coachcard(入力用)'!A29="0:00-0:00","",'Coachcard(入力用)'!A29)</f>
        <v/>
      </c>
      <c r="B18" s="139" t="str">
        <f>IF('Coachcard(入力用)'!C29="","",'Coachcard(入力用)'!C29)</f>
        <v/>
      </c>
      <c r="C18" s="139" t="str">
        <f>IF('Coachcard(入力用)'!B29="","",'Coachcard(入力用)'!B29)</f>
        <v>TRA</v>
      </c>
      <c r="D18" s="139" t="str">
        <f>IF('Coachcard(入力用)'!B29="","",CONCATENATE('Coachcard(入力用)'!D29," ",'Coachcard(入力用)'!E29))</f>
        <v xml:space="preserve"> </v>
      </c>
      <c r="E18" s="158"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9" t="str">
        <f>IF('Coachcard(入力用)'!B29="","",CONCATENATE('Coachcard(入力用)'!Z29," ",'Coachcard(入力用)'!AA29," ",'Coachcard(入力用)'!AB29," ",'Coachcard(入力用)'!AC29," ",'Coachcard(入力用)'!AD29))</f>
        <v xml:space="preserve">    </v>
      </c>
    </row>
    <row r="19" spans="1:6" ht="15.75">
      <c r="A19" s="139" t="str">
        <f>IF('Coachcard(入力用)'!A31="0:00-0:00","",'Coachcard(入力用)'!A31)</f>
        <v/>
      </c>
      <c r="B19" s="139">
        <f>IF('Coachcard(入力用)'!C31="","",'Coachcard(入力用)'!C31)</f>
        <v>4</v>
      </c>
      <c r="C19" s="139" t="str">
        <f>IF('Coachcard(入力用)'!B31="","",'Coachcard(入力用)'!B31)</f>
        <v>TRE</v>
      </c>
      <c r="D19" s="139" t="str">
        <f>IF('Coachcard(入力用)'!B31="","",CONCATENATE('Coachcard(入力用)'!D31," ",'Coachcard(入力用)'!E31))</f>
        <v xml:space="preserve"> </v>
      </c>
      <c r="E19" s="158"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D-TRE3                   </v>
      </c>
      <c r="F19" s="159" t="str">
        <f>IF('Coachcard(入力用)'!B31="","",CONCATENATE('Coachcard(入力用)'!Z31," ",'Coachcard(入力用)'!AA31," ",'Coachcard(入力用)'!AB31," ",'Coachcard(入力用)'!AC31," ",'Coachcard(入力用)'!AD31))</f>
        <v xml:space="preserve">    </v>
      </c>
    </row>
    <row r="20" spans="1:6" ht="15.75">
      <c r="A20" s="139" t="str">
        <f>IF('Coachcard(入力用)'!A33="0:00-0:00","",'Coachcard(入力用)'!A33)</f>
        <v/>
      </c>
      <c r="B20" s="139" t="str">
        <f>IF('Coachcard(入力用)'!C33="","",'Coachcard(入力用)'!C33)</f>
        <v/>
      </c>
      <c r="C20" s="139" t="str">
        <f>IF('Coachcard(入力用)'!B33="","",'Coachcard(入力用)'!B33)</f>
        <v>TRA</v>
      </c>
      <c r="D20" s="139" t="str">
        <f>IF('Coachcard(入力用)'!B33="","",CONCATENATE('Coachcard(入力用)'!D33," ",'Coachcard(入力用)'!E33))</f>
        <v xml:space="preserve"> </v>
      </c>
      <c r="E20" s="158"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9" t="str">
        <f>IF('Coachcard(入力用)'!B33="","",CONCATENATE('Coachcard(入力用)'!Z33," ",'Coachcard(入力用)'!AA33," ",'Coachcard(入力用)'!AB33," ",'Coachcard(入力用)'!AC33," ",'Coachcard(入力用)'!AD33))</f>
        <v xml:space="preserve">    </v>
      </c>
    </row>
    <row r="21" spans="1:6" ht="15.75">
      <c r="A21" s="139" t="str">
        <f>IF('Coachcard(入力用)'!A35="0:00-0:00","",'Coachcard(入力用)'!A35)</f>
        <v/>
      </c>
      <c r="B21" s="139">
        <f>IF('Coachcard(入力用)'!C35="","",'Coachcard(入力用)'!C35)</f>
        <v>5</v>
      </c>
      <c r="C21" s="139" t="str">
        <f>IF('Coachcard(入力用)'!B35="","",'Coachcard(入力用)'!B35)</f>
        <v>TRE</v>
      </c>
      <c r="D21" s="139" t="str">
        <f>IF('Coachcard(入力用)'!B35="","",CONCATENATE('Coachcard(入力用)'!D35," ",'Coachcard(入力用)'!E35))</f>
        <v xml:space="preserve"> </v>
      </c>
      <c r="E21" s="158"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D-TRE4a                   </v>
      </c>
      <c r="F21" s="159" t="str">
        <f>IF('Coachcard(入力用)'!B35="","",CONCATENATE('Coachcard(入力用)'!Z35," ",'Coachcard(入力用)'!AA35," ",'Coachcard(入力用)'!AB35," ",'Coachcard(入力用)'!AC35," ",'Coachcard(入力用)'!AD35))</f>
        <v xml:space="preserve">    </v>
      </c>
    </row>
    <row r="22" spans="1:6" ht="15.75">
      <c r="A22" s="139" t="str">
        <f>IF('Coachcard(入力用)'!A37="0:00-0:00","",'Coachcard(入力用)'!A37)</f>
        <v/>
      </c>
      <c r="B22" s="139" t="str">
        <f>IF('Coachcard(入力用)'!C37="","",'Coachcard(入力用)'!C37)</f>
        <v/>
      </c>
      <c r="C22" s="139" t="str">
        <f>IF('Coachcard(入力用)'!B37="","",'Coachcard(入力用)'!B37)</f>
        <v>TRA</v>
      </c>
      <c r="D22" s="139" t="str">
        <f>IF('Coachcard(入力用)'!B37="","",CONCATENATE('Coachcard(入力用)'!D37," ",'Coachcard(入力用)'!E37))</f>
        <v xml:space="preserve"> </v>
      </c>
      <c r="E22" s="158"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9" t="str">
        <f>IF('Coachcard(入力用)'!B37="","",CONCATENATE('Coachcard(入力用)'!Z37," ",'Coachcard(入力用)'!AA37," ",'Coachcard(入力用)'!AB37," ",'Coachcard(入力用)'!AC37," ",'Coachcard(入力用)'!AD37))</f>
        <v xml:space="preserve">    </v>
      </c>
    </row>
    <row r="23" spans="1:6" ht="15.75">
      <c r="A23" s="139" t="str">
        <f>IF('Coachcard(入力用)'!A39="0:00-0:00","",'Coachcard(入力用)'!A39)</f>
        <v/>
      </c>
      <c r="B23" s="139">
        <f>IF('Coachcard(入力用)'!C39="","",'Coachcard(入力用)'!C39)</f>
        <v>6</v>
      </c>
      <c r="C23" s="139" t="str">
        <f>IF('Coachcard(入力用)'!B39="","",'Coachcard(入力用)'!B39)</f>
        <v>TRE</v>
      </c>
      <c r="D23" s="139" t="str">
        <f>IF('Coachcard(入力用)'!B39="","",CONCATENATE('Coachcard(入力用)'!D39," ",'Coachcard(入力用)'!E39))</f>
        <v xml:space="preserve"> </v>
      </c>
      <c r="E23" s="158"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D-TRE5a                   </v>
      </c>
      <c r="F23" s="159" t="str">
        <f>IF('Coachcard(入力用)'!B39="","",CONCATENATE('Coachcard(入力用)'!Z39," ",'Coachcard(入力用)'!AA39," ",'Coachcard(入力用)'!AB39," ",'Coachcard(入力用)'!AC39," ",'Coachcard(入力用)'!AD39))</f>
        <v xml:space="preserve">    </v>
      </c>
    </row>
    <row r="24" spans="1:6" ht="15.75">
      <c r="A24" s="139" t="str">
        <f>IF('Coachcard(入力用)'!A41="0:00-0:00","",'Coachcard(入力用)'!A41)</f>
        <v/>
      </c>
      <c r="B24" s="139" t="str">
        <f>IF('Coachcard(入力用)'!C41="","",'Coachcard(入力用)'!C41)</f>
        <v/>
      </c>
      <c r="C24" s="139" t="str">
        <f>IF('Coachcard(入力用)'!B41="","",'Coachcard(入力用)'!B41)</f>
        <v>TRA</v>
      </c>
      <c r="D24" s="139" t="str">
        <f>IF('Coachcard(入力用)'!B41="","",CONCATENATE('Coachcard(入力用)'!D41," ",'Coachcard(入力用)'!E41))</f>
        <v xml:space="preserve"> </v>
      </c>
      <c r="E24" s="158"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9" t="str">
        <f>IF('Coachcard(入力用)'!B41="","",CONCATENATE('Coachcard(入力用)'!Z41," ",'Coachcard(入力用)'!AA41," ",'Coachcard(入力用)'!AB41," ",'Coachcard(入力用)'!AC41," ",'Coachcard(入力用)'!AD41))</f>
        <v xml:space="preserve">    </v>
      </c>
    </row>
    <row r="25" spans="1:6" ht="15.75">
      <c r="A25" s="139" t="str">
        <f>IF('Coachcard(入力用)'!A43="0:00-0:00","",'Coachcard(入力用)'!A43)</f>
        <v/>
      </c>
      <c r="B25" s="139">
        <f>IF('Coachcard(入力用)'!C43="","",'Coachcard(入力用)'!C43)</f>
        <v>7</v>
      </c>
      <c r="C25" s="139" t="str">
        <f>IF('Coachcard(入力用)'!B43="","",'Coachcard(入力用)'!B43)</f>
        <v>HYBRID</v>
      </c>
      <c r="D25" s="139" t="str">
        <f>IF('Coachcard(入力用)'!B43="","",CONCATENATE('Coachcard(入力用)'!D43," ",'Coachcard(入力用)'!E43))</f>
        <v xml:space="preserve">HYBRID </v>
      </c>
      <c r="E25" s="158"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TB SB RB 2RB RU1 RD1 AB FB CB           </v>
      </c>
      <c r="F25" s="159" t="str">
        <f>IF('Coachcard(入力用)'!B43="","",CONCATENATE('Coachcard(入力用)'!Z43," ",'Coachcard(入力用)'!AA43," ",'Coachcard(入力用)'!AB43," ",'Coachcard(入力用)'!AC43," ",'Coachcard(入力用)'!AD43))</f>
        <v xml:space="preserve">    </v>
      </c>
    </row>
    <row r="26" spans="1:6" ht="15.75">
      <c r="A26" s="139" t="str">
        <f>IF('Coachcard(入力用)'!A45="0:00-0:00","",'Coachcard(入力用)'!A45)</f>
        <v/>
      </c>
      <c r="B26" s="139" t="str">
        <f>IF('Coachcard(入力用)'!C45="","",'Coachcard(入力用)'!C45)</f>
        <v/>
      </c>
      <c r="C26" s="139" t="str">
        <f>IF('Coachcard(入力用)'!B45="","",'Coachcard(入力用)'!B45)</f>
        <v>TRA</v>
      </c>
      <c r="D26" s="139" t="str">
        <f>IF('Coachcard(入力用)'!B45="","",CONCATENATE('Coachcard(入力用)'!D45," ",'Coachcard(入力用)'!E45))</f>
        <v xml:space="preserve"> </v>
      </c>
      <c r="E26" s="158"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9" t="str">
        <f>IF('Coachcard(入力用)'!B45="","",CONCATENATE('Coachcard(入力用)'!Z45," ",'Coachcard(入力用)'!AA45," ",'Coachcard(入力用)'!AB45," ",'Coachcard(入力用)'!AC45," ",'Coachcard(入力用)'!AD45))</f>
        <v xml:space="preserve">    </v>
      </c>
    </row>
    <row r="27" spans="1:6" ht="15.75">
      <c r="A27" s="139" t="str">
        <f>IF('Coachcard(入力用)'!A47="0:00-0:00","",'Coachcard(入力用)'!A47)</f>
        <v/>
      </c>
      <c r="B27" s="139" t="str">
        <f>IF('Coachcard(入力用)'!C47="","",'Coachcard(入力用)'!C47)</f>
        <v/>
      </c>
      <c r="C27" s="139" t="str">
        <f>IF('Coachcard(入力用)'!B47="","",'Coachcard(入力用)'!B47)</f>
        <v> </v>
      </c>
      <c r="D27" s="139" t="str">
        <f>IF('Coachcard(入力用)'!B47="","",CONCATENATE('Coachcard(入力用)'!D47," ",'Coachcard(入力用)'!E47))</f>
        <v xml:space="preserve">  </v>
      </c>
      <c r="E27" s="158"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9" t="str">
        <f>IF('Coachcard(入力用)'!B47="","",CONCATENATE('Coachcard(入力用)'!Z47," ",'Coachcard(入力用)'!AA47," ",'Coachcard(入力用)'!AB47," ",'Coachcard(入力用)'!AC47," ",'Coachcard(入力用)'!AD47," ",'Coachcard(入力用)'!AE47," "))</f>
        <v xml:space="preserve">      </v>
      </c>
    </row>
    <row r="28" spans="1:6" ht="15.75">
      <c r="A28" s="139" t="str">
        <f>IF('Coachcard(入力用)'!A49="0:00-0:00","",'Coachcard(入力用)'!A49)</f>
        <v/>
      </c>
      <c r="B28" s="139" t="str">
        <f>IF('Coachcard(入力用)'!C49="","",'Coachcard(入力用)'!C49)</f>
        <v/>
      </c>
      <c r="C28" s="139" t="str">
        <f>IF('Coachcard(入力用)'!B49="","",'Coachcard(入力用)'!B49)</f>
        <v> </v>
      </c>
      <c r="D28" s="139" t="str">
        <f>IF('Coachcard(入力用)'!B49="","",CONCATENATE('Coachcard(入力用)'!D49," ",'Coachcard(入力用)'!E49))</f>
        <v xml:space="preserve">  </v>
      </c>
      <c r="E28" s="158"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9" t="str">
        <f>IF('Coachcard(入力用)'!B49="","",CONCATENATE('Coachcard(入力用)'!Z49," ",'Coachcard(入力用)'!AA49," ",'Coachcard(入力用)'!AB49," ",'Coachcard(入力用)'!AC49," ",'Coachcard(入力用)'!AD49))</f>
        <v xml:space="preserve">    </v>
      </c>
    </row>
    <row r="29" spans="1:6" ht="15.75">
      <c r="A29" s="139" t="str">
        <f>IF('Coachcard(入力用)'!A51="0:00-0:00","",'Coachcard(入力用)'!A51)</f>
        <v/>
      </c>
      <c r="B29" s="139" t="str">
        <f>IF('Coachcard(入力用)'!C51="","",'Coachcard(入力用)'!C51)</f>
        <v/>
      </c>
      <c r="C29" s="139" t="str">
        <f>IF('Coachcard(入力用)'!B51="","",'Coachcard(入力用)'!B51)</f>
        <v> </v>
      </c>
      <c r="D29" s="139" t="str">
        <f>IF('Coachcard(入力用)'!B51="","",CONCATENATE('Coachcard(入力用)'!D51," ",'Coachcard(入力用)'!E51))</f>
        <v xml:space="preserve">  </v>
      </c>
      <c r="E29" s="158"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9" t="str">
        <f>IF('Coachcard(入力用)'!B51="","",CONCATENATE('Coachcard(入力用)'!Z51," ",'Coachcard(入力用)'!AA51," ",'Coachcard(入力用)'!AB51," ",'Coachcard(入力用)'!AC51," ",'Coachcard(入力用)'!AD51))</f>
        <v xml:space="preserve">    </v>
      </c>
    </row>
    <row r="30" spans="1:6" ht="15.75">
      <c r="A30" s="139" t="str">
        <f>IF('Coachcard(入力用)'!A53="0:00-0:00","",'Coachcard(入力用)'!A53)</f>
        <v/>
      </c>
      <c r="B30" s="139" t="str">
        <f>IF('Coachcard(入力用)'!C53="","",'Coachcard(入力用)'!C53)</f>
        <v/>
      </c>
      <c r="C30" s="139" t="str">
        <f>IF('Coachcard(入力用)'!B53="","",'Coachcard(入力用)'!B53)</f>
        <v> </v>
      </c>
      <c r="D30" s="139" t="str">
        <f>IF('Coachcard(入力用)'!B53="","",CONCATENATE('Coachcard(入力用)'!D53," ",'Coachcard(入力用)'!E53))</f>
        <v xml:space="preserve">  </v>
      </c>
      <c r="E30" s="158"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9" t="str">
        <f>IF('Coachcard(入力用)'!B53="","",CONCATENATE('Coachcard(入力用)'!Z53," ",'Coachcard(入力用)'!AA53," ",'Coachcard(入力用)'!AB53," ",'Coachcard(入力用)'!AC53," ",'Coachcard(入力用)'!AD53))</f>
        <v xml:space="preserve">    </v>
      </c>
    </row>
    <row r="31" spans="1:6" ht="15.75">
      <c r="A31" s="139" t="str">
        <f>IF('Coachcard(入力用)'!A55="0:00-0:00","",'Coachcard(入力用)'!A55)</f>
        <v/>
      </c>
      <c r="B31" s="139" t="str">
        <f>IF('Coachcard(入力用)'!C55="","",'Coachcard(入力用)'!C55)</f>
        <v/>
      </c>
      <c r="C31" s="139" t="str">
        <f>IF('Coachcard(入力用)'!B55="","",'Coachcard(入力用)'!B55)</f>
        <v> </v>
      </c>
      <c r="D31" s="139" t="str">
        <f>IF('Coachcard(入力用)'!B55="","",CONCATENATE('Coachcard(入力用)'!D55," ",'Coachcard(入力用)'!E55))</f>
        <v xml:space="preserve">  </v>
      </c>
      <c r="E31" s="158"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9" t="str">
        <f>IF('Coachcard(入力用)'!B55="","",CONCATENATE('Coachcard(入力用)'!Z55," ",'Coachcard(入力用)'!AA55," ",'Coachcard(入力用)'!AB55," ",'Coachcard(入力用)'!AC55," ",'Coachcard(入力用)'!AD55))</f>
        <v xml:space="preserve">    </v>
      </c>
    </row>
    <row r="32" spans="1:6" ht="15.75">
      <c r="A32" s="139" t="str">
        <f>IF('Coachcard(入力用)'!A57="0:00-0:00","",'Coachcard(入力用)'!A57)</f>
        <v/>
      </c>
      <c r="B32" s="139" t="str">
        <f>IF('Coachcard(入力用)'!C57="","",'Coachcard(入力用)'!C57)</f>
        <v/>
      </c>
      <c r="C32" s="139" t="str">
        <f>IF('Coachcard(入力用)'!B57="","",'Coachcard(入力用)'!B57)</f>
        <v> </v>
      </c>
      <c r="D32" s="139" t="str">
        <f>IF('Coachcard(入力用)'!B57="","",CONCATENATE('Coachcard(入力用)'!D57," ",'Coachcard(入力用)'!E57))</f>
        <v xml:space="preserve">  </v>
      </c>
      <c r="E32" s="158"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9" t="str">
        <f>IF('Coachcard(入力用)'!B57="","",CONCATENATE('Coachcard(入力用)'!Z57," ",'Coachcard(入力用)'!AA57," ",'Coachcard(入力用)'!AB57," ",'Coachcard(入力用)'!AC57," ",'Coachcard(入力用)'!AD57))</f>
        <v xml:space="preserve">    </v>
      </c>
    </row>
    <row r="33" spans="1:6" ht="15.75">
      <c r="A33" s="139" t="str">
        <f>IF('Coachcard(入力用)'!A59="0:00-0:00","",'Coachcard(入力用)'!A59)</f>
        <v/>
      </c>
      <c r="B33" s="139" t="str">
        <f>IF('Coachcard(入力用)'!C59="","",'Coachcard(入力用)'!C59)</f>
        <v/>
      </c>
      <c r="C33" s="139" t="str">
        <f>IF('Coachcard(入力用)'!B59="","",'Coachcard(入力用)'!B59)</f>
        <v> </v>
      </c>
      <c r="D33" s="139" t="str">
        <f>IF('Coachcard(入力用)'!B59="","",CONCATENATE('Coachcard(入力用)'!D59," ",'Coachcard(入力用)'!E59))</f>
        <v xml:space="preserve">  </v>
      </c>
      <c r="E33" s="158"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9" t="str">
        <f>IF('Coachcard(入力用)'!B59="","",CONCATENATE('Coachcard(入力用)'!Z59," ",'Coachcard(入力用)'!AA59," ",'Coachcard(入力用)'!AB59," ",'Coachcard(入力用)'!AC59," ",'Coachcard(入力用)'!AD59))</f>
        <v xml:space="preserve">    </v>
      </c>
    </row>
    <row r="34" spans="1:6" ht="15.75">
      <c r="A34" s="139" t="str">
        <f>IF('Coachcard(入力用)'!A61="0:00-0:00","",'Coachcard(入力用)'!A61)</f>
        <v/>
      </c>
      <c r="B34" s="139" t="str">
        <f>IF('Coachcard(入力用)'!C61="","",'Coachcard(入力用)'!C61)</f>
        <v/>
      </c>
      <c r="C34" s="139" t="str">
        <f>IF('Coachcard(入力用)'!B61="","",'Coachcard(入力用)'!B61)</f>
        <v> </v>
      </c>
      <c r="D34" s="139" t="str">
        <f>IF('Coachcard(入力用)'!B61="","",CONCATENATE('Coachcard(入力用)'!D61," ",'Coachcard(入力用)'!E61))</f>
        <v xml:space="preserve">  </v>
      </c>
      <c r="E34" s="158"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9" t="str">
        <f>IF('Coachcard(入力用)'!B61="","",CONCATENATE('Coachcard(入力用)'!Z61," ",'Coachcard(入力用)'!AA61," ",'Coachcard(入力用)'!AB61," ",'Coachcard(入力用)'!AC61," ",'Coachcard(入力用)'!AD61))</f>
        <v xml:space="preserve">    </v>
      </c>
    </row>
    <row r="35" spans="1:6" ht="15.75">
      <c r="A35" s="139" t="str">
        <f>IF('Coachcard(入力用)'!A63="0:00-0:00","",'Coachcard(入力用)'!A63)</f>
        <v/>
      </c>
      <c r="B35" s="139" t="str">
        <f>IF('Coachcard(入力用)'!C63="","",'Coachcard(入力用)'!C63)</f>
        <v/>
      </c>
      <c r="C35" s="139" t="str">
        <f>IF('Coachcard(入力用)'!B63="","",'Coachcard(入力用)'!B63)</f>
        <v> </v>
      </c>
      <c r="D35" s="139" t="str">
        <f>IF('Coachcard(入力用)'!B63="","",CONCATENATE('Coachcard(入力用)'!D63," ",'Coachcard(入力用)'!E63))</f>
        <v xml:space="preserve">  </v>
      </c>
      <c r="E35" s="158"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9" t="str">
        <f>IF('Coachcard(入力用)'!B63="","",CONCATENATE('Coachcard(入力用)'!Z63," ",'Coachcard(入力用)'!AA63," ",'Coachcard(入力用)'!AB63," ",'Coachcard(入力用)'!AC63," ",'Coachcard(入力用)'!AD63))</f>
        <v xml:space="preserve">    </v>
      </c>
    </row>
    <row r="36" spans="1:6" ht="15.75">
      <c r="A36" s="139" t="str">
        <f>IF('Coachcard(入力用)'!A65="0:00-0:00","",'Coachcard(入力用)'!A65)</f>
        <v/>
      </c>
      <c r="B36" s="139" t="str">
        <f>IF('Coachcard(入力用)'!C65="","",'Coachcard(入力用)'!C65)</f>
        <v/>
      </c>
      <c r="C36" s="139" t="str">
        <f>IF('Coachcard(入力用)'!B65="","",'Coachcard(入力用)'!B65)</f>
        <v> </v>
      </c>
      <c r="D36" s="139" t="str">
        <f>IF('Coachcard(入力用)'!B65="","",CONCATENATE('Coachcard(入力用)'!D65," ",'Coachcard(入力用)'!E65))</f>
        <v xml:space="preserve">  </v>
      </c>
      <c r="E36" s="158"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59"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16"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activeCell="E6" sqref="E6"/>
    </sheetView>
  </sheetViews>
  <sheetFormatPr defaultColWidth="8.875" defaultRowHeight="12.75"/>
  <cols>
    <col min="1" max="1" width="13.625" style="134" customWidth="1"/>
    <col min="2" max="2" width="5" style="134" customWidth="1"/>
    <col min="3" max="3" width="12.75" style="134" customWidth="1"/>
    <col min="4" max="4" width="12.375" style="134" customWidth="1"/>
    <col min="5" max="5" width="82" style="165" customWidth="1"/>
    <col min="6" max="6" width="14" style="132" customWidth="1"/>
    <col min="7" max="7" width="13.625" style="132" customWidth="1"/>
    <col min="8" max="16384" width="8.875" style="132"/>
  </cols>
  <sheetData>
    <row r="1" spans="1:7" ht="22.5" customHeight="1">
      <c r="A1" s="251" t="str">
        <f>'Coachcard(入力用)'!C8</f>
        <v>日本アーティスティックスイミングチャレンジカップ2025 ●●予選←変更してください</v>
      </c>
      <c r="B1" s="252"/>
      <c r="C1" s="252"/>
      <c r="D1" s="252"/>
      <c r="E1" s="252"/>
      <c r="F1" s="253"/>
    </row>
    <row r="2" spans="1:7">
      <c r="A2" s="254" t="s">
        <v>169</v>
      </c>
      <c r="B2" s="254"/>
      <c r="C2" s="254"/>
      <c r="D2" s="254"/>
      <c r="E2" s="254"/>
      <c r="F2" s="254"/>
    </row>
    <row r="3" spans="1:7" ht="9" customHeight="1">
      <c r="A3" s="147"/>
      <c r="B3" s="147"/>
      <c r="C3" s="147"/>
      <c r="D3" s="147"/>
      <c r="E3" s="148"/>
      <c r="F3" s="147"/>
    </row>
    <row r="4" spans="1:7" ht="24.75" customHeight="1">
      <c r="A4" s="257" t="str">
        <f>IF('Coachcard(入力用)'!C7="","",'Coachcard(入力用)'!C7)</f>
        <v>関東アーティスティックスイミングクラブ</v>
      </c>
      <c r="B4" s="257"/>
      <c r="C4" s="257"/>
      <c r="D4" s="257" t="str">
        <f>IF('Coachcard(入力用)'!C11="","",'Coachcard(入力用)'!C11&amp;"/"&amp;'Coachcard(入力用)'!C12)</f>
        <v>高橋瑞希/伊藤咲子/山田優</v>
      </c>
      <c r="E4" s="257"/>
      <c r="F4" s="257"/>
    </row>
    <row r="5" spans="1:7" ht="24.75" customHeight="1">
      <c r="A5" s="257"/>
      <c r="B5" s="257"/>
      <c r="C5" s="257"/>
      <c r="D5" s="257" t="str">
        <f>IF('Coachcard(入力用)'!C10="","",'Coachcard(入力用)'!C10)</f>
        <v/>
      </c>
      <c r="E5" s="257"/>
      <c r="F5" s="257"/>
    </row>
    <row r="6" spans="1:7" ht="9" customHeight="1">
      <c r="A6" s="149"/>
      <c r="B6" s="149"/>
      <c r="C6" s="149"/>
      <c r="D6" s="149"/>
      <c r="E6" s="150"/>
      <c r="F6" s="149"/>
    </row>
    <row r="7" spans="1:7" ht="18" customHeight="1">
      <c r="A7" s="255" t="s">
        <v>168</v>
      </c>
      <c r="B7" s="255"/>
      <c r="C7" s="255"/>
      <c r="D7" s="255"/>
      <c r="E7" s="255"/>
      <c r="F7" s="255"/>
    </row>
    <row r="8" spans="1:7" ht="18.75" customHeight="1">
      <c r="A8" s="256" t="s">
        <v>170</v>
      </c>
      <c r="B8" s="256"/>
      <c r="C8" s="256"/>
      <c r="D8" s="256"/>
      <c r="E8" s="151" t="s">
        <v>1090</v>
      </c>
      <c r="F8" s="135" t="s">
        <v>109</v>
      </c>
    </row>
    <row r="9" spans="1:7" ht="34.5" customHeight="1">
      <c r="A9" s="250" t="str">
        <f>IF('Coachcard(入力用)'!C9="","",'Coachcard(入力用)'!C9)</f>
        <v>デュエット　テクニカル</v>
      </c>
      <c r="B9" s="250"/>
      <c r="C9" s="250"/>
      <c r="D9" s="250"/>
      <c r="E9" s="152" t="str">
        <f>IF('Coachcard(入力用)'!B67="","",'Coachcard(入力用)'!B67)</f>
        <v/>
      </c>
      <c r="F9" s="136"/>
    </row>
    <row r="10" spans="1:7" ht="10.15" customHeight="1" thickBot="1">
      <c r="E10" s="153"/>
      <c r="F10" s="134"/>
    </row>
    <row r="11" spans="1:7" ht="17.25" thickBot="1">
      <c r="A11" s="138" t="s">
        <v>95</v>
      </c>
      <c r="B11" s="138" t="s">
        <v>40</v>
      </c>
      <c r="C11" s="137" t="s">
        <v>42</v>
      </c>
      <c r="D11" s="138" t="s">
        <v>96</v>
      </c>
      <c r="E11" s="154" t="s">
        <v>164</v>
      </c>
      <c r="F11" s="146" t="s">
        <v>166</v>
      </c>
      <c r="G11" s="138" t="s">
        <v>98</v>
      </c>
    </row>
    <row r="12" spans="1:7" ht="15.75">
      <c r="A12" s="141" t="str">
        <f>IF('Coachcard(入力用)'!A17="0:00-0:00","",'Coachcard(入力用)'!A17)</f>
        <v/>
      </c>
      <c r="B12" s="141" t="str">
        <f>IF('Coachcard(入力用)'!C17="","",'Coachcard(入力用)'!C17)</f>
        <v/>
      </c>
      <c r="C12" s="141" t="str">
        <f>IF('Coachcard(入力用)'!B17="","",'Coachcard(入力用)'!B17)</f>
        <v>TRA</v>
      </c>
      <c r="D12" s="141" t="str">
        <f>IF('Coachcard(入力用)'!B17="","",CONCATENATE('Coachcard(入力用)'!D17," ",'Coachcard(入力用)'!E17))</f>
        <v xml:space="preserve"> </v>
      </c>
      <c r="E12" s="155"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56" t="str">
        <f>IF('Coachcard(入力用)'!B17="","",CONCATENATE('Coachcard(入力用)'!Z17," ",'Coachcard(入力用)'!AA17," ",'Coachcard(入力用)'!AB17," ",'Coachcard(入力用)'!AC17," ",'Coachcard(入力用)'!AD17))</f>
        <v xml:space="preserve">    </v>
      </c>
      <c r="G12" s="157" t="str">
        <f>IF('Coachcard(入力用)'!C17="","",'Coachcard(入力用)'!AE18)</f>
        <v/>
      </c>
    </row>
    <row r="13" spans="1:7" ht="15.75">
      <c r="A13" s="139" t="str">
        <f>IF('Coachcard(入力用)'!A19="0:00-0:00","",'Coachcard(入力用)'!A19)</f>
        <v/>
      </c>
      <c r="B13" s="139">
        <f>IF('Coachcard(入力用)'!C19="","",'Coachcard(入力用)'!C19)</f>
        <v>1</v>
      </c>
      <c r="C13" s="139" t="str">
        <f>IF('Coachcard(入力用)'!B19="","",'Coachcard(入力用)'!B19)</f>
        <v>TRE</v>
      </c>
      <c r="D13" s="139" t="str">
        <f>IF('Coachcard(入力用)'!B19="","",CONCATENATE('Coachcard(入力用)'!D19," ",'Coachcard(入力用)'!E19))</f>
        <v xml:space="preserve"> </v>
      </c>
      <c r="E13" s="158"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D-TRE1a                   </v>
      </c>
      <c r="F13" s="159" t="str">
        <f>IF('Coachcard(入力用)'!B19="","",CONCATENATE('Coachcard(入力用)'!Z19," ",'Coachcard(入力用)'!AA19," ",'Coachcard(入力用)'!AB19," ",'Coachcard(入力用)'!AC19," ",'Coachcard(入力用)'!AD19))</f>
        <v xml:space="preserve">    </v>
      </c>
      <c r="G13" s="160">
        <f>IF('Coachcard(入力用)'!C19="","",'Coachcard(入力用)'!AE20)</f>
        <v>3</v>
      </c>
    </row>
    <row r="14" spans="1:7" ht="15.75">
      <c r="A14" s="139" t="str">
        <f>IF('Coachcard(入力用)'!A21="0:00-0:00","",'Coachcard(入力用)'!A21)</f>
        <v/>
      </c>
      <c r="B14" s="139" t="str">
        <f>IF('Coachcard(入力用)'!C21="","",'Coachcard(入力用)'!C21)</f>
        <v/>
      </c>
      <c r="C14" s="139" t="str">
        <f>IF('Coachcard(入力用)'!B21="","",'Coachcard(入力用)'!B21)</f>
        <v>TRA</v>
      </c>
      <c r="D14" s="139" t="str">
        <f>IF('Coachcard(入力用)'!B21="","",CONCATENATE('Coachcard(入力用)'!D21," ",'Coachcard(入力用)'!E21))</f>
        <v xml:space="preserve"> </v>
      </c>
      <c r="E14" s="158"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9" t="str">
        <f>IF('Coachcard(入力用)'!B21="","",CONCATENATE('Coachcard(入力用)'!Z21," ",'Coachcard(入力用)'!AA21," ",'Coachcard(入力用)'!AB21," ",'Coachcard(入力用)'!AC21," ",'Coachcard(入力用)'!AD21))</f>
        <v xml:space="preserve">    </v>
      </c>
      <c r="G14" s="160" t="str">
        <f>IF('Coachcard(入力用)'!C21="","",'Coachcard(入力用)'!AE22)</f>
        <v/>
      </c>
    </row>
    <row r="15" spans="1:7" ht="15.75">
      <c r="A15" s="139" t="str">
        <f>IF('Coachcard(入力用)'!A23="0:00-0:00","",'Coachcard(入力用)'!A23)</f>
        <v/>
      </c>
      <c r="B15" s="139">
        <f>IF('Coachcard(入力用)'!C23="","",'Coachcard(入力用)'!C23)</f>
        <v>2</v>
      </c>
      <c r="C15" s="139" t="str">
        <f>IF('Coachcard(入力用)'!B23="","",'Coachcard(入力用)'!B23)</f>
        <v>TRE</v>
      </c>
      <c r="D15" s="139" t="str">
        <f>IF('Coachcard(入力用)'!B23="","",CONCATENATE('Coachcard(入力用)'!D23," ",'Coachcard(入力用)'!E23))</f>
        <v xml:space="preserve"> </v>
      </c>
      <c r="E15" s="158"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D-TRE2a                   </v>
      </c>
      <c r="F15" s="159" t="str">
        <f>IF('Coachcard(入力用)'!B23="","",CONCATENATE('Coachcard(入力用)'!Z23," ",'Coachcard(入力用)'!AA23," ",'Coachcard(入力用)'!AB23," ",'Coachcard(入力用)'!AC23," ",'Coachcard(入力用)'!AD23))</f>
        <v xml:space="preserve">    </v>
      </c>
      <c r="G15" s="160">
        <f>IF('Coachcard(入力用)'!C23="","",'Coachcard(入力用)'!AE24)</f>
        <v>2.8</v>
      </c>
    </row>
    <row r="16" spans="1:7" ht="15.75">
      <c r="A16" s="139" t="str">
        <f>IF('Coachcard(入力用)'!A25="0:00-0:00","",'Coachcard(入力用)'!A25)</f>
        <v/>
      </c>
      <c r="B16" s="139" t="str">
        <f>IF('Coachcard(入力用)'!C25="","",'Coachcard(入力用)'!C25)</f>
        <v/>
      </c>
      <c r="C16" s="139" t="str">
        <f>IF('Coachcard(入力用)'!B25="","",'Coachcard(入力用)'!B25)</f>
        <v>TRA</v>
      </c>
      <c r="D16" s="139" t="str">
        <f>IF('Coachcard(入力用)'!B25="","",CONCATENATE('Coachcard(入力用)'!D25," ",'Coachcard(入力用)'!E25))</f>
        <v xml:space="preserve"> </v>
      </c>
      <c r="E16" s="158"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9" t="str">
        <f>IF('Coachcard(入力用)'!B25="","",CONCATENATE('Coachcard(入力用)'!Z25," ",'Coachcard(入力用)'!AA25," ",'Coachcard(入力用)'!AB25," ",'Coachcard(入力用)'!AC25," ",'Coachcard(入力用)'!AD25))</f>
        <v xml:space="preserve">    </v>
      </c>
      <c r="G16" s="160" t="str">
        <f>IF('Coachcard(入力用)'!C25="","",'Coachcard(入力用)'!AE26)</f>
        <v/>
      </c>
    </row>
    <row r="17" spans="1:7" ht="15.75">
      <c r="A17" s="139" t="str">
        <f>IF('Coachcard(入力用)'!A27="0:00-0:00","",'Coachcard(入力用)'!A27)</f>
        <v/>
      </c>
      <c r="B17" s="139">
        <f>IF('Coachcard(入力用)'!C27="","",'Coachcard(入力用)'!C27)</f>
        <v>3</v>
      </c>
      <c r="C17" s="139" t="str">
        <f>IF('Coachcard(入力用)'!B27="","",'Coachcard(入力用)'!B27)</f>
        <v>Acro-Pair</v>
      </c>
      <c r="D17" s="139" t="str">
        <f>IF('Coachcard(入力用)'!B27="","",CONCATENATE('Coachcard(入力用)'!D27," ",'Coachcard(入力用)'!E27))</f>
        <v xml:space="preserve">Acro-Pair </v>
      </c>
      <c r="E17" s="158"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JBs1t0.5                   </v>
      </c>
      <c r="F17" s="159" t="str">
        <f>IF('Coachcard(入力用)'!B27="","",CONCATENATE('Coachcard(入力用)'!Z27," ",'Coachcard(入力用)'!AA27," ",'Coachcard(入力用)'!AB27," ",'Coachcard(入力用)'!AC27," ",'Coachcard(入力用)'!AD27))</f>
        <v xml:space="preserve">    </v>
      </c>
      <c r="G17" s="160">
        <f>IF('Coachcard(入力用)'!C27="","",'Coachcard(入力用)'!AE28)</f>
        <v>2.1</v>
      </c>
    </row>
    <row r="18" spans="1:7" ht="15.75">
      <c r="A18" s="139" t="str">
        <f>IF('Coachcard(入力用)'!A29="0:00-0:00","",'Coachcard(入力用)'!A29)</f>
        <v/>
      </c>
      <c r="B18" s="139" t="str">
        <f>IF('Coachcard(入力用)'!C29="","",'Coachcard(入力用)'!C29)</f>
        <v/>
      </c>
      <c r="C18" s="139" t="str">
        <f>IF('Coachcard(入力用)'!B29="","",'Coachcard(入力用)'!B29)</f>
        <v>TRA</v>
      </c>
      <c r="D18" s="139" t="str">
        <f>IF('Coachcard(入力用)'!B29="","",CONCATENATE('Coachcard(入力用)'!D29," ",'Coachcard(入力用)'!E29))</f>
        <v xml:space="preserve"> </v>
      </c>
      <c r="E18" s="158"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9" t="str">
        <f>IF('Coachcard(入力用)'!B29="","",CONCATENATE('Coachcard(入力用)'!Z29," ",'Coachcard(入力用)'!AA29," ",'Coachcard(入力用)'!AB29," ",'Coachcard(入力用)'!AC29," ",'Coachcard(入力用)'!AD29))</f>
        <v xml:space="preserve">    </v>
      </c>
      <c r="G18" s="160" t="str">
        <f>IF('Coachcard(入力用)'!C29="","",'Coachcard(入力用)'!AE30)</f>
        <v/>
      </c>
    </row>
    <row r="19" spans="1:7" ht="15.75">
      <c r="A19" s="139" t="str">
        <f>IF('Coachcard(入力用)'!A31="0:00-0:00","",'Coachcard(入力用)'!A31)</f>
        <v/>
      </c>
      <c r="B19" s="139">
        <f>IF('Coachcard(入力用)'!C31="","",'Coachcard(入力用)'!C31)</f>
        <v>4</v>
      </c>
      <c r="C19" s="139" t="str">
        <f>IF('Coachcard(入力用)'!B31="","",'Coachcard(入力用)'!B31)</f>
        <v>TRE</v>
      </c>
      <c r="D19" s="139" t="str">
        <f>IF('Coachcard(入力用)'!B31="","",CONCATENATE('Coachcard(入力用)'!D31," ",'Coachcard(入力用)'!E31))</f>
        <v xml:space="preserve"> </v>
      </c>
      <c r="E19" s="158"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D-TRE3                   </v>
      </c>
      <c r="F19" s="159" t="str">
        <f>IF('Coachcard(入力用)'!B31="","",CONCATENATE('Coachcard(入力用)'!Z31," ",'Coachcard(入力用)'!AA31," ",'Coachcard(入力用)'!AB31," ",'Coachcard(入力用)'!AC31," ",'Coachcard(入力用)'!AD31))</f>
        <v xml:space="preserve">    </v>
      </c>
      <c r="G19" s="160">
        <f>IF('Coachcard(入力用)'!C31="","",'Coachcard(入力用)'!AE32)</f>
        <v>3.1</v>
      </c>
    </row>
    <row r="20" spans="1:7" ht="15.75">
      <c r="A20" s="139" t="str">
        <f>IF('Coachcard(入力用)'!A33="0:00-0:00","",'Coachcard(入力用)'!A33)</f>
        <v/>
      </c>
      <c r="B20" s="139" t="str">
        <f>IF('Coachcard(入力用)'!C33="","",'Coachcard(入力用)'!C33)</f>
        <v/>
      </c>
      <c r="C20" s="139" t="str">
        <f>IF('Coachcard(入力用)'!B33="","",'Coachcard(入力用)'!B33)</f>
        <v>TRA</v>
      </c>
      <c r="D20" s="139" t="str">
        <f>IF('Coachcard(入力用)'!B33="","",CONCATENATE('Coachcard(入力用)'!D33," ",'Coachcard(入力用)'!E33))</f>
        <v xml:space="preserve"> </v>
      </c>
      <c r="E20" s="158"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9" t="str">
        <f>IF('Coachcard(入力用)'!B33="","",CONCATENATE('Coachcard(入力用)'!Z33," ",'Coachcard(入力用)'!AA33," ",'Coachcard(入力用)'!AB33," ",'Coachcard(入力用)'!AC33," ",'Coachcard(入力用)'!AD33))</f>
        <v xml:space="preserve">    </v>
      </c>
      <c r="G20" s="160" t="str">
        <f>IF('Coachcard(入力用)'!C33="","",'Coachcard(入力用)'!AE34)</f>
        <v/>
      </c>
    </row>
    <row r="21" spans="1:7" ht="15.75">
      <c r="A21" s="139" t="str">
        <f>IF('Coachcard(入力用)'!A35="0:00-0:00","",'Coachcard(入力用)'!A35)</f>
        <v/>
      </c>
      <c r="B21" s="139">
        <f>IF('Coachcard(入力用)'!C35="","",'Coachcard(入力用)'!C35)</f>
        <v>5</v>
      </c>
      <c r="C21" s="139" t="str">
        <f>IF('Coachcard(入力用)'!B35="","",'Coachcard(入力用)'!B35)</f>
        <v>TRE</v>
      </c>
      <c r="D21" s="139" t="str">
        <f>IF('Coachcard(入力用)'!B35="","",CONCATENATE('Coachcard(入力用)'!D35," ",'Coachcard(入力用)'!E35))</f>
        <v xml:space="preserve"> </v>
      </c>
      <c r="E21" s="158"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D-TRE4a                   </v>
      </c>
      <c r="F21" s="159" t="str">
        <f>IF('Coachcard(入力用)'!B35="","",CONCATENATE('Coachcard(入力用)'!Z35," ",'Coachcard(入力用)'!AA35," ",'Coachcard(入力用)'!AB35," ",'Coachcard(入力用)'!AC35," ",'Coachcard(入力用)'!AD35))</f>
        <v xml:space="preserve">    </v>
      </c>
      <c r="G21" s="160">
        <f>IF('Coachcard(入力用)'!C35="","",'Coachcard(入力用)'!AE36)</f>
        <v>3.2</v>
      </c>
    </row>
    <row r="22" spans="1:7" ht="15.75">
      <c r="A22" s="139" t="str">
        <f>IF('Coachcard(入力用)'!A37="0:00-0:00","",'Coachcard(入力用)'!A37)</f>
        <v/>
      </c>
      <c r="B22" s="139" t="str">
        <f>IF('Coachcard(入力用)'!C37="","",'Coachcard(入力用)'!C37)</f>
        <v/>
      </c>
      <c r="C22" s="139" t="str">
        <f>IF('Coachcard(入力用)'!B37="","",'Coachcard(入力用)'!B37)</f>
        <v>TRA</v>
      </c>
      <c r="D22" s="139" t="str">
        <f>IF('Coachcard(入力用)'!B37="","",CONCATENATE('Coachcard(入力用)'!D37," ",'Coachcard(入力用)'!E37))</f>
        <v xml:space="preserve"> </v>
      </c>
      <c r="E22" s="158"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9" t="str">
        <f>IF('Coachcard(入力用)'!B37="","",CONCATENATE('Coachcard(入力用)'!Z37," ",'Coachcard(入力用)'!AA37," ",'Coachcard(入力用)'!AB37," ",'Coachcard(入力用)'!AC37," ",'Coachcard(入力用)'!AD37))</f>
        <v xml:space="preserve">    </v>
      </c>
      <c r="G22" s="160" t="str">
        <f>IF('Coachcard(入力用)'!C37="","",'Coachcard(入力用)'!AE38)</f>
        <v/>
      </c>
    </row>
    <row r="23" spans="1:7" ht="15.75">
      <c r="A23" s="139" t="str">
        <f>IF('Coachcard(入力用)'!A39="0:00-0:00","",'Coachcard(入力用)'!A39)</f>
        <v/>
      </c>
      <c r="B23" s="139">
        <f>IF('Coachcard(入力用)'!C39="","",'Coachcard(入力用)'!C39)</f>
        <v>6</v>
      </c>
      <c r="C23" s="139" t="str">
        <f>IF('Coachcard(入力用)'!B39="","",'Coachcard(入力用)'!B39)</f>
        <v>TRE</v>
      </c>
      <c r="D23" s="139" t="str">
        <f>IF('Coachcard(入力用)'!B39="","",CONCATENATE('Coachcard(入力用)'!D39," ",'Coachcard(入力用)'!E39))</f>
        <v xml:space="preserve"> </v>
      </c>
      <c r="E23" s="158"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D-TRE5a                   </v>
      </c>
      <c r="F23" s="159" t="str">
        <f>IF('Coachcard(入力用)'!B39="","",CONCATENATE('Coachcard(入力用)'!Z39," ",'Coachcard(入力用)'!AA39," ",'Coachcard(入力用)'!AB39," ",'Coachcard(入力用)'!AC39," ",'Coachcard(入力用)'!AD39))</f>
        <v xml:space="preserve">    </v>
      </c>
      <c r="G23" s="160">
        <f>IF('Coachcard(入力用)'!C39="","",'Coachcard(入力用)'!AE40)</f>
        <v>2.2999999999999998</v>
      </c>
    </row>
    <row r="24" spans="1:7" ht="15.75">
      <c r="A24" s="139" t="str">
        <f>IF('Coachcard(入力用)'!A41="0:00-0:00","",'Coachcard(入力用)'!A41)</f>
        <v/>
      </c>
      <c r="B24" s="139" t="str">
        <f>IF('Coachcard(入力用)'!C41="","",'Coachcard(入力用)'!C41)</f>
        <v/>
      </c>
      <c r="C24" s="139" t="str">
        <f>IF('Coachcard(入力用)'!B41="","",'Coachcard(入力用)'!B41)</f>
        <v>TRA</v>
      </c>
      <c r="D24" s="139" t="str">
        <f>IF('Coachcard(入力用)'!B41="","",CONCATENATE('Coachcard(入力用)'!D41," ",'Coachcard(入力用)'!E41))</f>
        <v xml:space="preserve"> </v>
      </c>
      <c r="E24" s="158"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9" t="str">
        <f>IF('Coachcard(入力用)'!B41="","",CONCATENATE('Coachcard(入力用)'!Z41," ",'Coachcard(入力用)'!AA41," ",'Coachcard(入力用)'!AB41," ",'Coachcard(入力用)'!AC41," ",'Coachcard(入力用)'!AD41))</f>
        <v xml:space="preserve">    </v>
      </c>
      <c r="G24" s="160" t="str">
        <f>IF('Coachcard(入力用)'!C41="","",'Coachcard(入力用)'!AE42)</f>
        <v/>
      </c>
    </row>
    <row r="25" spans="1:7" ht="15.75">
      <c r="A25" s="139" t="str">
        <f>IF('Coachcard(入力用)'!A43="0:00-0:00","",'Coachcard(入力用)'!A43)</f>
        <v/>
      </c>
      <c r="B25" s="139">
        <f>IF('Coachcard(入力用)'!C43="","",'Coachcard(入力用)'!C43)</f>
        <v>7</v>
      </c>
      <c r="C25" s="139" t="str">
        <f>IF('Coachcard(入力用)'!B43="","",'Coachcard(入力用)'!B43)</f>
        <v>HYBRID</v>
      </c>
      <c r="D25" s="139" t="str">
        <f>IF('Coachcard(入力用)'!B43="","",CONCATENATE('Coachcard(入力用)'!D43," ",'Coachcard(入力用)'!E43))</f>
        <v xml:space="preserve">HYBRID </v>
      </c>
      <c r="E25" s="158"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TB SB RB 2RB RU1 RD1 AB FB CB           </v>
      </c>
      <c r="F25" s="159" t="str">
        <f>IF('Coachcard(入力用)'!B43="","",CONCATENATE('Coachcard(入力用)'!Z43," ",'Coachcard(入力用)'!AA43," ",'Coachcard(入力用)'!AB43," ",'Coachcard(入力用)'!AC43," ",'Coachcard(入力用)'!AD43))</f>
        <v xml:space="preserve">    </v>
      </c>
      <c r="G25" s="160">
        <f>IF('Coachcard(入力用)'!C43="","",'Coachcard(入力用)'!AE44)</f>
        <v>2.4999999999999996</v>
      </c>
    </row>
    <row r="26" spans="1:7" ht="15.75">
      <c r="A26" s="139" t="str">
        <f>IF('Coachcard(入力用)'!A45="0:00-0:00","",'Coachcard(入力用)'!A45)</f>
        <v/>
      </c>
      <c r="B26" s="139" t="str">
        <f>IF('Coachcard(入力用)'!C45="","",'Coachcard(入力用)'!C45)</f>
        <v/>
      </c>
      <c r="C26" s="139" t="str">
        <f>IF('Coachcard(入力用)'!B45="","",'Coachcard(入力用)'!B45)</f>
        <v>TRA</v>
      </c>
      <c r="D26" s="139" t="str">
        <f>IF('Coachcard(入力用)'!B45="","",CONCATENATE('Coachcard(入力用)'!D45," ",'Coachcard(入力用)'!E45))</f>
        <v xml:space="preserve"> </v>
      </c>
      <c r="E26" s="158"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9" t="str">
        <f>IF('Coachcard(入力用)'!B45="","",CONCATENATE('Coachcard(入力用)'!Z45," ",'Coachcard(入力用)'!AA45," ",'Coachcard(入力用)'!AB45," ",'Coachcard(入力用)'!AC45," ",'Coachcard(入力用)'!AD45))</f>
        <v xml:space="preserve">    </v>
      </c>
      <c r="G26" s="160" t="str">
        <f>IF('Coachcard(入力用)'!C45="","",'Coachcard(入力用)'!AE46)</f>
        <v/>
      </c>
    </row>
    <row r="27" spans="1:7" ht="15.75">
      <c r="A27" s="139" t="str">
        <f>IF('Coachcard(入力用)'!A47="0:00-0:00","",'Coachcard(入力用)'!A47)</f>
        <v/>
      </c>
      <c r="B27" s="139" t="str">
        <f>IF('Coachcard(入力用)'!C47="","",'Coachcard(入力用)'!C47)</f>
        <v/>
      </c>
      <c r="C27" s="139" t="str">
        <f>IF('Coachcard(入力用)'!B47="","",'Coachcard(入力用)'!B47)</f>
        <v> </v>
      </c>
      <c r="D27" s="139" t="str">
        <f>IF('Coachcard(入力用)'!B47="","",CONCATENATE('Coachcard(入力用)'!D47," ",'Coachcard(入力用)'!E47))</f>
        <v xml:space="preserve">  </v>
      </c>
      <c r="E27" s="158"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9" t="str">
        <f>IF('Coachcard(入力用)'!B47="","",CONCATENATE('Coachcard(入力用)'!Z47," ",'Coachcard(入力用)'!AA47," ",'Coachcard(入力用)'!AB47," ",'Coachcard(入力用)'!AC47," ",'Coachcard(入力用)'!AD47," ",'Coachcard(入力用)'!AE47," "))</f>
        <v xml:space="preserve">      </v>
      </c>
      <c r="G27" s="160" t="str">
        <f>IF('Coachcard(入力用)'!C47="","",'Coachcard(入力用)'!AE48)</f>
        <v/>
      </c>
    </row>
    <row r="28" spans="1:7" ht="15.75">
      <c r="A28" s="139" t="str">
        <f>IF('Coachcard(入力用)'!A49="0:00-0:00","",'Coachcard(入力用)'!A49)</f>
        <v/>
      </c>
      <c r="B28" s="139" t="str">
        <f>IF('Coachcard(入力用)'!C49="","",'Coachcard(入力用)'!C49)</f>
        <v/>
      </c>
      <c r="C28" s="139" t="str">
        <f>IF('Coachcard(入力用)'!B49="","",'Coachcard(入力用)'!B49)</f>
        <v> </v>
      </c>
      <c r="D28" s="139" t="str">
        <f>IF('Coachcard(入力用)'!B49="","",CONCATENATE('Coachcard(入力用)'!D49," ",'Coachcard(入力用)'!E49))</f>
        <v xml:space="preserve">  </v>
      </c>
      <c r="E28" s="158"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9" t="str">
        <f>IF('Coachcard(入力用)'!B49="","",CONCATENATE('Coachcard(入力用)'!Z49," ",'Coachcard(入力用)'!AA49," ",'Coachcard(入力用)'!AB49," ",'Coachcard(入力用)'!AC49," ",'Coachcard(入力用)'!AD49))</f>
        <v xml:space="preserve">    </v>
      </c>
      <c r="G28" s="160" t="str">
        <f>IF('Coachcard(入力用)'!C49="","",'Coachcard(入力用)'!AE50)</f>
        <v/>
      </c>
    </row>
    <row r="29" spans="1:7" ht="15.75">
      <c r="A29" s="139" t="str">
        <f>IF('Coachcard(入力用)'!A51="0:00-0:00","",'Coachcard(入力用)'!A51)</f>
        <v/>
      </c>
      <c r="B29" s="139" t="str">
        <f>IF('Coachcard(入力用)'!C51="","",'Coachcard(入力用)'!C51)</f>
        <v/>
      </c>
      <c r="C29" s="139" t="str">
        <f>IF('Coachcard(入力用)'!B51="","",'Coachcard(入力用)'!B51)</f>
        <v> </v>
      </c>
      <c r="D29" s="139" t="str">
        <f>IF('Coachcard(入力用)'!B51="","",CONCATENATE('Coachcard(入力用)'!D51," ",'Coachcard(入力用)'!E51))</f>
        <v xml:space="preserve">  </v>
      </c>
      <c r="E29" s="158"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9" t="str">
        <f>IF('Coachcard(入力用)'!B51="","",CONCATENATE('Coachcard(入力用)'!Z51," ",'Coachcard(入力用)'!AA51," ",'Coachcard(入力用)'!AB51," ",'Coachcard(入力用)'!AC51," ",'Coachcard(入力用)'!AD51))</f>
        <v xml:space="preserve">    </v>
      </c>
      <c r="G29" s="160" t="str">
        <f>IF('Coachcard(入力用)'!C51="","",'Coachcard(入力用)'!AE52)</f>
        <v/>
      </c>
    </row>
    <row r="30" spans="1:7" ht="15.75">
      <c r="A30" s="139" t="str">
        <f>IF('Coachcard(入力用)'!A53="0:00-0:00","",'Coachcard(入力用)'!A53)</f>
        <v/>
      </c>
      <c r="B30" s="139" t="str">
        <f>IF('Coachcard(入力用)'!C53="","",'Coachcard(入力用)'!C53)</f>
        <v/>
      </c>
      <c r="C30" s="139" t="str">
        <f>IF('Coachcard(入力用)'!B53="","",'Coachcard(入力用)'!B53)</f>
        <v> </v>
      </c>
      <c r="D30" s="139" t="str">
        <f>IF('Coachcard(入力用)'!B53="","",CONCATENATE('Coachcard(入力用)'!D53," ",'Coachcard(入力用)'!E53))</f>
        <v xml:space="preserve">  </v>
      </c>
      <c r="E30" s="158"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9" t="str">
        <f>IF('Coachcard(入力用)'!B53="","",CONCATENATE('Coachcard(入力用)'!Z53," ",'Coachcard(入力用)'!AA53," ",'Coachcard(入力用)'!AB53," ",'Coachcard(入力用)'!AC53," ",'Coachcard(入力用)'!AD53))</f>
        <v xml:space="preserve">    </v>
      </c>
      <c r="G30" s="160" t="str">
        <f>IF('Coachcard(入力用)'!C53="","",'Coachcard(入力用)'!AE54)</f>
        <v/>
      </c>
    </row>
    <row r="31" spans="1:7" ht="15.75">
      <c r="A31" s="139" t="str">
        <f>IF('Coachcard(入力用)'!A55="0:00-0:00","",'Coachcard(入力用)'!A55)</f>
        <v/>
      </c>
      <c r="B31" s="139" t="str">
        <f>IF('Coachcard(入力用)'!C55="","",'Coachcard(入力用)'!C55)</f>
        <v/>
      </c>
      <c r="C31" s="139" t="str">
        <f>IF('Coachcard(入力用)'!B55="","",'Coachcard(入力用)'!B55)</f>
        <v> </v>
      </c>
      <c r="D31" s="139" t="str">
        <f>IF('Coachcard(入力用)'!B55="","",CONCATENATE('Coachcard(入力用)'!D55," ",'Coachcard(入力用)'!E55))</f>
        <v xml:space="preserve">  </v>
      </c>
      <c r="E31" s="158"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9" t="str">
        <f>IF('Coachcard(入力用)'!B55="","",CONCATENATE('Coachcard(入力用)'!Z55," ",'Coachcard(入力用)'!AA55," ",'Coachcard(入力用)'!AB55," ",'Coachcard(入力用)'!AC55," ",'Coachcard(入力用)'!AD55))</f>
        <v xml:space="preserve">    </v>
      </c>
      <c r="G31" s="160" t="str">
        <f>IF('Coachcard(入力用)'!C55="","",'Coachcard(入力用)'!AE56)</f>
        <v/>
      </c>
    </row>
    <row r="32" spans="1:7" ht="15.75">
      <c r="A32" s="139" t="str">
        <f>IF('Coachcard(入力用)'!A57="0:00-0:00","",'Coachcard(入力用)'!A57)</f>
        <v/>
      </c>
      <c r="B32" s="139" t="str">
        <f>IF('Coachcard(入力用)'!C57="","",'Coachcard(入力用)'!C57)</f>
        <v/>
      </c>
      <c r="C32" s="139" t="str">
        <f>IF('Coachcard(入力用)'!B57="","",'Coachcard(入力用)'!B57)</f>
        <v> </v>
      </c>
      <c r="D32" s="139" t="str">
        <f>IF('Coachcard(入力用)'!B57="","",CONCATENATE('Coachcard(入力用)'!D57," ",'Coachcard(入力用)'!E57))</f>
        <v xml:space="preserve">  </v>
      </c>
      <c r="E32" s="158"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9" t="str">
        <f>IF('Coachcard(入力用)'!B57="","",CONCATENATE('Coachcard(入力用)'!Z57," ",'Coachcard(入力用)'!AA57," ",'Coachcard(入力用)'!AB57," ",'Coachcard(入力用)'!AC57," ",'Coachcard(入力用)'!AD57))</f>
        <v xml:space="preserve">    </v>
      </c>
      <c r="G32" s="160" t="str">
        <f>IF('Coachcard(入力用)'!C57="","",'Coachcard(入力用)'!AE58)</f>
        <v/>
      </c>
    </row>
    <row r="33" spans="1:7" ht="15.75">
      <c r="A33" s="139" t="str">
        <f>IF('Coachcard(入力用)'!A59="0:00-0:00","",'Coachcard(入力用)'!A59)</f>
        <v/>
      </c>
      <c r="B33" s="139" t="str">
        <f>IF('Coachcard(入力用)'!C59="","",'Coachcard(入力用)'!C59)</f>
        <v/>
      </c>
      <c r="C33" s="139" t="str">
        <f>IF('Coachcard(入力用)'!B59="","",'Coachcard(入力用)'!B59)</f>
        <v> </v>
      </c>
      <c r="D33" s="139" t="str">
        <f>IF('Coachcard(入力用)'!B59="","",CONCATENATE('Coachcard(入力用)'!D59," ",'Coachcard(入力用)'!E59))</f>
        <v xml:space="preserve">  </v>
      </c>
      <c r="E33" s="158"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9" t="str">
        <f>IF('Coachcard(入力用)'!B59="","",CONCATENATE('Coachcard(入力用)'!Z59," ",'Coachcard(入力用)'!AA59," ",'Coachcard(入力用)'!AB59," ",'Coachcard(入力用)'!AC59," ",'Coachcard(入力用)'!AD59))</f>
        <v xml:space="preserve">    </v>
      </c>
      <c r="G33" s="160" t="str">
        <f>IF('Coachcard(入力用)'!C59="","",'Coachcard(入力用)'!AE60)</f>
        <v/>
      </c>
    </row>
    <row r="34" spans="1:7" ht="15.75">
      <c r="A34" s="139" t="str">
        <f>IF('Coachcard(入力用)'!A61="0:00-0:00","",'Coachcard(入力用)'!A61)</f>
        <v/>
      </c>
      <c r="B34" s="139" t="str">
        <f>IF('Coachcard(入力用)'!C61="","",'Coachcard(入力用)'!C61)</f>
        <v/>
      </c>
      <c r="C34" s="139" t="str">
        <f>IF('Coachcard(入力用)'!B61="","",'Coachcard(入力用)'!B61)</f>
        <v> </v>
      </c>
      <c r="D34" s="139" t="str">
        <f>IF('Coachcard(入力用)'!B61="","",CONCATENATE('Coachcard(入力用)'!D61," ",'Coachcard(入力用)'!E61))</f>
        <v xml:space="preserve">  </v>
      </c>
      <c r="E34" s="158"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9" t="str">
        <f>IF('Coachcard(入力用)'!B61="","",CONCATENATE('Coachcard(入力用)'!Z61," ",'Coachcard(入力用)'!AA61," ",'Coachcard(入力用)'!AB61," ",'Coachcard(入力用)'!AC61," ",'Coachcard(入力用)'!AD61))</f>
        <v xml:space="preserve">    </v>
      </c>
      <c r="G34" s="160" t="str">
        <f>IF('Coachcard(入力用)'!C61="","",'Coachcard(入力用)'!AE62)</f>
        <v/>
      </c>
    </row>
    <row r="35" spans="1:7" ht="15.75">
      <c r="A35" s="139" t="str">
        <f>IF('Coachcard(入力用)'!A63="0:00-0:00","",'Coachcard(入力用)'!A63)</f>
        <v/>
      </c>
      <c r="B35" s="139" t="str">
        <f>IF('Coachcard(入力用)'!C63="","",'Coachcard(入力用)'!C63)</f>
        <v/>
      </c>
      <c r="C35" s="139" t="str">
        <f>IF('Coachcard(入力用)'!B63="","",'Coachcard(入力用)'!B63)</f>
        <v> </v>
      </c>
      <c r="D35" s="139" t="str">
        <f>IF('Coachcard(入力用)'!B63="","",CONCATENATE('Coachcard(入力用)'!D63," ",'Coachcard(入力用)'!E63))</f>
        <v xml:space="preserve">  </v>
      </c>
      <c r="E35" s="158"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9" t="str">
        <f>IF('Coachcard(入力用)'!B63="","",CONCATENATE('Coachcard(入力用)'!Z63," ",'Coachcard(入力用)'!AA63," ",'Coachcard(入力用)'!AB63," ",'Coachcard(入力用)'!AC63," ",'Coachcard(入力用)'!AD63))</f>
        <v xml:space="preserve">    </v>
      </c>
      <c r="G35" s="160" t="str">
        <f>IF('Coachcard(入力用)'!C63="","",'Coachcard(入力用)'!AE64)</f>
        <v/>
      </c>
    </row>
    <row r="36" spans="1:7" ht="16.5" thickBot="1">
      <c r="A36" s="161" t="str">
        <f>IF('Coachcard(入力用)'!A65="0:00-0:00","",'Coachcard(入力用)'!A65)</f>
        <v/>
      </c>
      <c r="B36" s="161" t="str">
        <f>IF('Coachcard(入力用)'!C65="","",'Coachcard(入力用)'!C65)</f>
        <v/>
      </c>
      <c r="C36" s="161" t="str">
        <f>IF('Coachcard(入力用)'!B65="","",'Coachcard(入力用)'!B65)</f>
        <v> </v>
      </c>
      <c r="D36" s="161" t="str">
        <f>IF('Coachcard(入力用)'!B65="","",CONCATENATE('Coachcard(入力用)'!D65," ",'Coachcard(入力用)'!E65))</f>
        <v xml:space="preserve">  </v>
      </c>
      <c r="E36" s="162"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3" t="str">
        <f>IF('Coachcard(入力用)'!B65="","",CONCATENATE('Coachcard(入力用)'!Z65," ",'Coachcard(入力用)'!AA65," ",'Coachcard(入力用)'!AB65," ",'Coachcard(入力用)'!AC65," ",'Coachcard(入力用)'!AD65))</f>
        <v xml:space="preserve">    </v>
      </c>
      <c r="G36" s="164" t="str">
        <f>IF('Coachcard(入力用)'!C65="","",'Coachcard(入力用)'!AE66)</f>
        <v/>
      </c>
    </row>
    <row r="37" spans="1:7" ht="16.5" thickBot="1">
      <c r="A37" s="132"/>
      <c r="F37" s="166" t="s">
        <v>302</v>
      </c>
      <c r="G37" s="164">
        <f>SUM(G12:G36)</f>
        <v>19</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15"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75" defaultRowHeight="12.75"/>
  <cols>
    <col min="1" max="1" width="21.625" style="134" customWidth="1"/>
    <col min="2" max="3" width="8.625" style="134" customWidth="1"/>
    <col min="4" max="4" width="21.625" style="132" customWidth="1"/>
    <col min="5" max="5" width="27.125" style="132" customWidth="1"/>
    <col min="6" max="16384" width="8.875" style="132"/>
  </cols>
  <sheetData>
    <row r="1" spans="1:5" ht="18.75" customHeight="1">
      <c r="A1" s="259" t="str">
        <f>'Coachcard(入力用)'!C8</f>
        <v>日本アーティスティックスイミングチャレンジカップ2025 ●●予選←変更してください</v>
      </c>
      <c r="B1" s="260"/>
      <c r="C1" s="260"/>
      <c r="D1" s="260"/>
      <c r="E1" s="260"/>
    </row>
    <row r="2" spans="1:5" ht="10.5" customHeight="1">
      <c r="A2" s="261"/>
      <c r="B2" s="262"/>
      <c r="C2" s="262"/>
      <c r="D2" s="262"/>
      <c r="E2" s="262"/>
    </row>
    <row r="3" spans="1:5" ht="22.5">
      <c r="A3" s="133" t="s">
        <v>152</v>
      </c>
    </row>
    <row r="4" spans="1:5" ht="18.75" customHeight="1">
      <c r="A4" s="135" t="s">
        <v>109</v>
      </c>
      <c r="B4" s="256" t="s">
        <v>70</v>
      </c>
      <c r="C4" s="256"/>
      <c r="D4" s="256"/>
      <c r="E4" s="135" t="s">
        <v>111</v>
      </c>
    </row>
    <row r="5" spans="1:5" ht="48" customHeight="1">
      <c r="A5" s="136"/>
      <c r="B5" s="250" t="str">
        <f>IF('Coachcard(入力用)'!C9="","",'Coachcard(入力用)'!C9)</f>
        <v>デュエット　テクニカル</v>
      </c>
      <c r="C5" s="250"/>
      <c r="D5" s="250"/>
      <c r="E5" s="136"/>
    </row>
    <row r="6" spans="1:5" ht="10.35" customHeight="1">
      <c r="D6" s="134"/>
      <c r="E6" s="134"/>
    </row>
    <row r="7" spans="1:5" ht="19.5" customHeight="1">
      <c r="A7" s="135" t="s">
        <v>1089</v>
      </c>
      <c r="B7" s="263" t="str">
        <f>IF('Coachcard(入力用)'!B67="","",'Coachcard(入力用)'!B67)</f>
        <v/>
      </c>
      <c r="C7" s="263"/>
      <c r="D7" s="263"/>
      <c r="E7" s="263"/>
    </row>
    <row r="8" spans="1:5" ht="10.35" customHeight="1" thickBot="1">
      <c r="D8" s="134"/>
      <c r="E8" s="134"/>
    </row>
    <row r="9" spans="1:5" ht="17.25" thickBot="1">
      <c r="A9" s="137" t="s">
        <v>42</v>
      </c>
      <c r="B9" s="138" t="s">
        <v>40</v>
      </c>
      <c r="C9" s="138" t="s">
        <v>147</v>
      </c>
      <c r="D9" s="145" t="s">
        <v>108</v>
      </c>
      <c r="E9" s="146" t="s">
        <v>153</v>
      </c>
    </row>
    <row r="10" spans="1:5" ht="27" customHeight="1">
      <c r="A10" s="139" t="str">
        <f>IF('Coachcard(入力用)'!B17="","",'Coachcard(入力用)'!B17)</f>
        <v>TRA</v>
      </c>
      <c r="B10" s="139" t="str">
        <f>IF('Coachcard(入力用)'!C17="","",'Coachcard(入力用)'!C17)</f>
        <v/>
      </c>
      <c r="C10" s="139" t="str">
        <f>IF('Coachcard(入力用)'!B17="TRE",'Coachcard(入力用)'!F17,"")</f>
        <v/>
      </c>
      <c r="D10" s="140"/>
      <c r="E10" s="140"/>
    </row>
    <row r="11" spans="1:5" ht="27" customHeight="1">
      <c r="A11" s="142" t="str">
        <f>IF('Coachcard(入力用)'!B19="","",'Coachcard(入力用)'!B19)</f>
        <v>TRE</v>
      </c>
      <c r="B11" s="142">
        <f>IF('Coachcard(入力用)'!C19="","",'Coachcard(入力用)'!C19)</f>
        <v>1</v>
      </c>
      <c r="C11" s="139" t="str">
        <f>IF('Coachcard(入力用)'!B19="TRE",'Coachcard(入力用)'!F19,"")</f>
        <v>D-TRE1a</v>
      </c>
      <c r="D11" s="140"/>
      <c r="E11" s="140"/>
    </row>
    <row r="12" spans="1:5" ht="27" customHeight="1">
      <c r="A12" s="142" t="str">
        <f>IF('Coachcard(入力用)'!B21="","",'Coachcard(入力用)'!B21)</f>
        <v>TRA</v>
      </c>
      <c r="B12" s="142" t="str">
        <f>IF('Coachcard(入力用)'!C21="","",'Coachcard(入力用)'!C21)</f>
        <v/>
      </c>
      <c r="C12" s="139" t="str">
        <f>IF('Coachcard(入力用)'!B21="TRE",'Coachcard(入力用)'!F21,"")</f>
        <v/>
      </c>
      <c r="D12" s="140"/>
      <c r="E12" s="140"/>
    </row>
    <row r="13" spans="1:5" ht="27" customHeight="1">
      <c r="A13" s="142" t="str">
        <f>IF('Coachcard(入力用)'!B23="","",'Coachcard(入力用)'!B23)</f>
        <v>TRE</v>
      </c>
      <c r="B13" s="142">
        <f>IF('Coachcard(入力用)'!C23="","",'Coachcard(入力用)'!C23)</f>
        <v>2</v>
      </c>
      <c r="C13" s="139" t="str">
        <f>IF('Coachcard(入力用)'!B23="TRE",'Coachcard(入力用)'!F23,"")</f>
        <v>D-TRE2a</v>
      </c>
      <c r="D13" s="140"/>
      <c r="E13" s="140"/>
    </row>
    <row r="14" spans="1:5" ht="27" customHeight="1">
      <c r="A14" s="142" t="str">
        <f>IF('Coachcard(入力用)'!B25="","",'Coachcard(入力用)'!B25)</f>
        <v>TRA</v>
      </c>
      <c r="B14" s="142" t="str">
        <f>IF('Coachcard(入力用)'!C25="","",'Coachcard(入力用)'!C25)</f>
        <v/>
      </c>
      <c r="C14" s="139" t="str">
        <f>IF('Coachcard(入力用)'!B25="TRE",'Coachcard(入力用)'!F25,"")</f>
        <v/>
      </c>
      <c r="D14" s="140"/>
      <c r="E14" s="140"/>
    </row>
    <row r="15" spans="1:5" ht="27" customHeight="1">
      <c r="A15" s="142" t="str">
        <f>IF('Coachcard(入力用)'!B27="","",'Coachcard(入力用)'!B27)</f>
        <v>Acro-Pair</v>
      </c>
      <c r="B15" s="142">
        <f>IF('Coachcard(入力用)'!C27="","",'Coachcard(入力用)'!C27)</f>
        <v>3</v>
      </c>
      <c r="C15" s="139" t="str">
        <f>IF('Coachcard(入力用)'!B27="TRE",'Coachcard(入力用)'!F27,"")</f>
        <v/>
      </c>
      <c r="D15" s="140"/>
      <c r="E15" s="140"/>
    </row>
    <row r="16" spans="1:5" ht="27" customHeight="1">
      <c r="A16" s="142" t="str">
        <f>IF('Coachcard(入力用)'!B29="","",'Coachcard(入力用)'!B29)</f>
        <v>TRA</v>
      </c>
      <c r="B16" s="142" t="str">
        <f>IF('Coachcard(入力用)'!C29="","",'Coachcard(入力用)'!C29)</f>
        <v/>
      </c>
      <c r="C16" s="139" t="str">
        <f>IF('Coachcard(入力用)'!B29="TRE",'Coachcard(入力用)'!F29,"")</f>
        <v/>
      </c>
      <c r="D16" s="140"/>
      <c r="E16" s="140"/>
    </row>
    <row r="17" spans="1:5" ht="27" customHeight="1">
      <c r="A17" s="142" t="str">
        <f>IF('Coachcard(入力用)'!B31="","",'Coachcard(入力用)'!B31)</f>
        <v>TRE</v>
      </c>
      <c r="B17" s="142">
        <f>IF('Coachcard(入力用)'!C31="","",'Coachcard(入力用)'!C31)</f>
        <v>4</v>
      </c>
      <c r="C17" s="139" t="str">
        <f>IF('Coachcard(入力用)'!B31="TRE",'Coachcard(入力用)'!F31,"")</f>
        <v>D-TRE3</v>
      </c>
      <c r="D17" s="140"/>
      <c r="E17" s="140"/>
    </row>
    <row r="18" spans="1:5" ht="27" customHeight="1">
      <c r="A18" s="142" t="str">
        <f>IF('Coachcard(入力用)'!B33="","",'Coachcard(入力用)'!B33)</f>
        <v>TRA</v>
      </c>
      <c r="B18" s="142" t="str">
        <f>IF('Coachcard(入力用)'!C33="","",'Coachcard(入力用)'!C33)</f>
        <v/>
      </c>
      <c r="C18" s="139" t="str">
        <f>IF('Coachcard(入力用)'!B33="TRE",'Coachcard(入力用)'!F33,"")</f>
        <v/>
      </c>
      <c r="D18" s="140"/>
      <c r="E18" s="140"/>
    </row>
    <row r="19" spans="1:5" ht="27" customHeight="1">
      <c r="A19" s="142" t="str">
        <f>IF('Coachcard(入力用)'!B35="","",'Coachcard(入力用)'!B35)</f>
        <v>TRE</v>
      </c>
      <c r="B19" s="142">
        <f>IF('Coachcard(入力用)'!C35="","",'Coachcard(入力用)'!C35)</f>
        <v>5</v>
      </c>
      <c r="C19" s="139" t="str">
        <f>IF('Coachcard(入力用)'!B35="TRE",'Coachcard(入力用)'!F35,"")</f>
        <v>D-TRE4a</v>
      </c>
      <c r="D19" s="140"/>
      <c r="E19" s="140"/>
    </row>
    <row r="20" spans="1:5" ht="27" customHeight="1">
      <c r="A20" s="142" t="str">
        <f>IF('Coachcard(入力用)'!B37="","",'Coachcard(入力用)'!B37)</f>
        <v>TRA</v>
      </c>
      <c r="B20" s="142" t="str">
        <f>IF('Coachcard(入力用)'!C37="","",'Coachcard(入力用)'!C37)</f>
        <v/>
      </c>
      <c r="C20" s="139" t="str">
        <f>IF('Coachcard(入力用)'!B37="TRE",'Coachcard(入力用)'!F37,"")</f>
        <v/>
      </c>
      <c r="D20" s="140"/>
      <c r="E20" s="140"/>
    </row>
    <row r="21" spans="1:5" ht="27" customHeight="1">
      <c r="A21" s="142" t="str">
        <f>IF('Coachcard(入力用)'!B39="","",'Coachcard(入力用)'!B39)</f>
        <v>TRE</v>
      </c>
      <c r="B21" s="142">
        <f>IF('Coachcard(入力用)'!C39="","",'Coachcard(入力用)'!C39)</f>
        <v>6</v>
      </c>
      <c r="C21" s="139" t="str">
        <f>IF('Coachcard(入力用)'!B39="TRE",'Coachcard(入力用)'!F39,"")</f>
        <v>D-TRE5a</v>
      </c>
      <c r="D21" s="140"/>
      <c r="E21" s="140"/>
    </row>
    <row r="22" spans="1:5" ht="27" customHeight="1">
      <c r="A22" s="142" t="str">
        <f>IF('Coachcard(入力用)'!B41="","",'Coachcard(入力用)'!B41)</f>
        <v>TRA</v>
      </c>
      <c r="B22" s="142" t="str">
        <f>IF('Coachcard(入力用)'!C41="","",'Coachcard(入力用)'!C41)</f>
        <v/>
      </c>
      <c r="C22" s="139" t="str">
        <f>IF('Coachcard(入力用)'!B41="TRE",'Coachcard(入力用)'!F41,"")</f>
        <v/>
      </c>
      <c r="D22" s="140"/>
      <c r="E22" s="140"/>
    </row>
    <row r="23" spans="1:5" ht="27" customHeight="1">
      <c r="A23" s="142" t="str">
        <f>IF('Coachcard(入力用)'!B43="","",'Coachcard(入力用)'!B43)</f>
        <v>HYBRID</v>
      </c>
      <c r="B23" s="142">
        <f>IF('Coachcard(入力用)'!C43="","",'Coachcard(入力用)'!C43)</f>
        <v>7</v>
      </c>
      <c r="C23" s="139" t="str">
        <f>IF('Coachcard(入力用)'!B43="TRE",'Coachcard(入力用)'!F43,"")</f>
        <v/>
      </c>
      <c r="D23" s="140"/>
      <c r="E23" s="140"/>
    </row>
    <row r="24" spans="1:5" ht="27" customHeight="1">
      <c r="A24" s="142" t="str">
        <f>IF('Coachcard(入力用)'!B45="","",'Coachcard(入力用)'!B45)</f>
        <v>TRA</v>
      </c>
      <c r="B24" s="142" t="str">
        <f>IF('Coachcard(入力用)'!C45="","",'Coachcard(入力用)'!C45)</f>
        <v/>
      </c>
      <c r="C24" s="139" t="str">
        <f>IF('Coachcard(入力用)'!B45="TRE",'Coachcard(入力用)'!F45,"")</f>
        <v/>
      </c>
      <c r="D24" s="140"/>
      <c r="E24" s="140"/>
    </row>
    <row r="25" spans="1:5" ht="27" customHeight="1">
      <c r="A25" s="142" t="str">
        <f>IF('Coachcard(入力用)'!B47="","",'Coachcard(入力用)'!B47)</f>
        <v> </v>
      </c>
      <c r="B25" s="142" t="str">
        <f>IF('Coachcard(入力用)'!C47="","",'Coachcard(入力用)'!C47)</f>
        <v/>
      </c>
      <c r="C25" s="139" t="str">
        <f>IF('Coachcard(入力用)'!B47="TRE",'Coachcard(入力用)'!F47,"")</f>
        <v/>
      </c>
      <c r="D25" s="140"/>
      <c r="E25" s="140"/>
    </row>
    <row r="26" spans="1:5" ht="27" customHeight="1">
      <c r="A26" s="142" t="str">
        <f>IF('Coachcard(入力用)'!B49="","",'Coachcard(入力用)'!B49)</f>
        <v> </v>
      </c>
      <c r="B26" s="142" t="str">
        <f>IF('Coachcard(入力用)'!C49="","",'Coachcard(入力用)'!C49)</f>
        <v/>
      </c>
      <c r="C26" s="139" t="str">
        <f>IF('Coachcard(入力用)'!B49="TRE",'Coachcard(入力用)'!F49,"")</f>
        <v/>
      </c>
      <c r="D26" s="140"/>
      <c r="E26" s="140"/>
    </row>
    <row r="27" spans="1:5" ht="27" customHeight="1">
      <c r="A27" s="142" t="str">
        <f>IF('Coachcard(入力用)'!B51="","",'Coachcard(入力用)'!B51)</f>
        <v> </v>
      </c>
      <c r="B27" s="142" t="str">
        <f>IF('Coachcard(入力用)'!C51="","",'Coachcard(入力用)'!C51)</f>
        <v/>
      </c>
      <c r="C27" s="139" t="str">
        <f>IF('Coachcard(入力用)'!B51="TRE",'Coachcard(入力用)'!F51,"")</f>
        <v/>
      </c>
      <c r="D27" s="140"/>
      <c r="E27" s="140"/>
    </row>
    <row r="28" spans="1:5" ht="27" customHeight="1">
      <c r="A28" s="142" t="str">
        <f>IF('Coachcard(入力用)'!B53="","",'Coachcard(入力用)'!B53)</f>
        <v> </v>
      </c>
      <c r="B28" s="142" t="str">
        <f>IF('Coachcard(入力用)'!C53="","",'Coachcard(入力用)'!C53)</f>
        <v/>
      </c>
      <c r="C28" s="139" t="str">
        <f>IF('Coachcard(入力用)'!B53="TRE",'Coachcard(入力用)'!F53,"")</f>
        <v/>
      </c>
      <c r="D28" s="140"/>
      <c r="E28" s="140"/>
    </row>
    <row r="29" spans="1:5" ht="27" customHeight="1">
      <c r="A29" s="142" t="str">
        <f>IF('Coachcard(入力用)'!B55="","",'Coachcard(入力用)'!B55)</f>
        <v> </v>
      </c>
      <c r="B29" s="142" t="str">
        <f>IF('Coachcard(入力用)'!C55="","",'Coachcard(入力用)'!C55)</f>
        <v/>
      </c>
      <c r="C29" s="139" t="str">
        <f>IF('Coachcard(入力用)'!B55="TRE",'Coachcard(入力用)'!F55,"")</f>
        <v/>
      </c>
      <c r="D29" s="140"/>
      <c r="E29" s="140"/>
    </row>
    <row r="30" spans="1:5" ht="27" customHeight="1">
      <c r="A30" s="142" t="str">
        <f>IF('Coachcard(入力用)'!B57="","",'Coachcard(入力用)'!B57)</f>
        <v> </v>
      </c>
      <c r="B30" s="142" t="str">
        <f>IF('Coachcard(入力用)'!C57="","",'Coachcard(入力用)'!C57)</f>
        <v/>
      </c>
      <c r="C30" s="139" t="str">
        <f>IF('Coachcard(入力用)'!B57="TRE",'Coachcard(入力用)'!F57,"")</f>
        <v/>
      </c>
      <c r="D30" s="140"/>
      <c r="E30" s="140"/>
    </row>
    <row r="31" spans="1:5" ht="27" customHeight="1">
      <c r="A31" s="142" t="str">
        <f>IF('Coachcard(入力用)'!B59="","",'Coachcard(入力用)'!B59)</f>
        <v> </v>
      </c>
      <c r="B31" s="142" t="str">
        <f>IF('Coachcard(入力用)'!C59="","",'Coachcard(入力用)'!C59)</f>
        <v/>
      </c>
      <c r="C31" s="139" t="str">
        <f>IF('Coachcard(入力用)'!B59="TRE",'Coachcard(入力用)'!F59,"")</f>
        <v/>
      </c>
      <c r="D31" s="140"/>
      <c r="E31" s="140"/>
    </row>
    <row r="32" spans="1:5" ht="27" customHeight="1">
      <c r="A32" s="142" t="str">
        <f>IF('Coachcard(入力用)'!B61="","",'Coachcard(入力用)'!B61)</f>
        <v> </v>
      </c>
      <c r="B32" s="142" t="str">
        <f>IF('Coachcard(入力用)'!C61="","",'Coachcard(入力用)'!C61)</f>
        <v/>
      </c>
      <c r="C32" s="139" t="str">
        <f>IF('Coachcard(入力用)'!B61="TRE",'Coachcard(入力用)'!F61,"")</f>
        <v/>
      </c>
      <c r="D32" s="140"/>
      <c r="E32" s="140"/>
    </row>
    <row r="33" spans="1:5" ht="27" customHeight="1">
      <c r="A33" s="142" t="str">
        <f>IF('Coachcard(入力用)'!B63="","",'Coachcard(入力用)'!B63)</f>
        <v> </v>
      </c>
      <c r="B33" s="142" t="str">
        <f>IF('Coachcard(入力用)'!C63="","",'Coachcard(入力用)'!C63)</f>
        <v/>
      </c>
      <c r="C33" s="139" t="str">
        <f>IF('Coachcard(入力用)'!B63="TRE",'Coachcard(入力用)'!F63,"")</f>
        <v/>
      </c>
      <c r="D33" s="140"/>
      <c r="E33" s="140"/>
    </row>
    <row r="34" spans="1:5" ht="27" customHeight="1" thickBot="1">
      <c r="A34" s="143" t="str">
        <f>IF('Coachcard(入力用)'!B65="","",'Coachcard(入力用)'!B65)</f>
        <v> </v>
      </c>
      <c r="B34" s="143" t="str">
        <f>IF('Coachcard(入力用)'!C65="","",'Coachcard(入力用)'!C65)</f>
        <v/>
      </c>
      <c r="C34" s="143" t="str">
        <f>IF('Coachcard(入力用)'!B65="TRE",'Coachcard(入力用)'!F65,"")</f>
        <v/>
      </c>
      <c r="D34" s="144"/>
      <c r="E34" s="144"/>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4"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activeCell="A10" sqref="A10"/>
    </sheetView>
  </sheetViews>
  <sheetFormatPr defaultColWidth="8.875" defaultRowHeight="12.75"/>
  <cols>
    <col min="1" max="1" width="21.625" style="134" customWidth="1"/>
    <col min="2" max="2" width="8.625" style="134" customWidth="1"/>
    <col min="3" max="3" width="21.625" style="132" customWidth="1"/>
    <col min="4" max="4" width="27.125" style="132" customWidth="1"/>
    <col min="5" max="16384" width="8.875" style="132"/>
  </cols>
  <sheetData>
    <row r="1" spans="1:4" ht="18.75" customHeight="1">
      <c r="A1" s="259" t="str">
        <f>'Coachcard(入力用)'!C8</f>
        <v>日本アーティスティックスイミングチャレンジカップ2025 ●●予選←変更してください</v>
      </c>
      <c r="B1" s="260"/>
      <c r="C1" s="260"/>
      <c r="D1" s="260"/>
    </row>
    <row r="2" spans="1:4" ht="10.5" customHeight="1">
      <c r="A2" s="261"/>
      <c r="B2" s="262"/>
      <c r="C2" s="262"/>
      <c r="D2" s="262"/>
    </row>
    <row r="3" spans="1:4" ht="22.5">
      <c r="A3" s="133" t="s">
        <v>151</v>
      </c>
    </row>
    <row r="4" spans="1:4" ht="18.75" customHeight="1">
      <c r="A4" s="135" t="s">
        <v>109</v>
      </c>
      <c r="B4" s="256" t="s">
        <v>70</v>
      </c>
      <c r="C4" s="256"/>
      <c r="D4" s="135" t="s">
        <v>111</v>
      </c>
    </row>
    <row r="5" spans="1:4" ht="48" customHeight="1">
      <c r="A5" s="136"/>
      <c r="B5" s="250" t="str">
        <f>IF('Coachcard(入力用)'!C9="","",'Coachcard(入力用)'!C9)</f>
        <v>デュエット　テクニカル</v>
      </c>
      <c r="C5" s="250"/>
      <c r="D5" s="136"/>
    </row>
    <row r="6" spans="1:4" ht="10.35" customHeight="1">
      <c r="C6" s="134"/>
      <c r="D6" s="134"/>
    </row>
    <row r="7" spans="1:4" ht="19.5" customHeight="1">
      <c r="A7" s="135" t="s">
        <v>1089</v>
      </c>
      <c r="B7" s="272" t="str">
        <f>IF('Coachcard(入力用)'!B67="","",'Coachcard(入力用)'!B67)</f>
        <v/>
      </c>
      <c r="C7" s="273"/>
      <c r="D7" s="274"/>
    </row>
    <row r="8" spans="1:4" ht="10.35" customHeight="1" thickBot="1">
      <c r="C8" s="134"/>
      <c r="D8" s="134"/>
    </row>
    <row r="9" spans="1:4" ht="13.5" thickBot="1">
      <c r="A9" s="137" t="s">
        <v>42</v>
      </c>
      <c r="B9" s="138" t="s">
        <v>40</v>
      </c>
      <c r="C9" s="268" t="s">
        <v>110</v>
      </c>
      <c r="D9" s="269"/>
    </row>
    <row r="10" spans="1:4" ht="27" customHeight="1">
      <c r="A10" s="139" t="str">
        <f>IF('Coachcard(入力用)'!B17="","",'Coachcard(入力用)'!B17)</f>
        <v>TRA</v>
      </c>
      <c r="B10" s="140" t="str">
        <f>IF('Coachcard(入力用)'!C17="","",'Coachcard(入力用)'!C17)</f>
        <v/>
      </c>
      <c r="C10" s="270"/>
      <c r="D10" s="271"/>
    </row>
    <row r="11" spans="1:4" ht="27" customHeight="1">
      <c r="A11" s="142" t="str">
        <f>IF('Coachcard(入力用)'!B19="","",'Coachcard(入力用)'!B19)</f>
        <v>TRE</v>
      </c>
      <c r="B11" s="140">
        <f>IF('Coachcard(入力用)'!C19="","",'Coachcard(入力用)'!C19)</f>
        <v>1</v>
      </c>
      <c r="C11" s="264"/>
      <c r="D11" s="265"/>
    </row>
    <row r="12" spans="1:4" ht="27" customHeight="1">
      <c r="A12" s="142" t="str">
        <f>IF('Coachcard(入力用)'!B21="","",'Coachcard(入力用)'!B21)</f>
        <v>TRA</v>
      </c>
      <c r="B12" s="140" t="str">
        <f>IF('Coachcard(入力用)'!C21="","",'Coachcard(入力用)'!C21)</f>
        <v/>
      </c>
      <c r="C12" s="264"/>
      <c r="D12" s="265"/>
    </row>
    <row r="13" spans="1:4" ht="27" customHeight="1">
      <c r="A13" s="142" t="str">
        <f>IF('Coachcard(入力用)'!B23="","",'Coachcard(入力用)'!B23)</f>
        <v>TRE</v>
      </c>
      <c r="B13" s="140">
        <f>IF('Coachcard(入力用)'!C23="","",'Coachcard(入力用)'!C23)</f>
        <v>2</v>
      </c>
      <c r="C13" s="264"/>
      <c r="D13" s="265"/>
    </row>
    <row r="14" spans="1:4" ht="27" customHeight="1">
      <c r="A14" s="142" t="str">
        <f>IF('Coachcard(入力用)'!B25="","",'Coachcard(入力用)'!B25)</f>
        <v>TRA</v>
      </c>
      <c r="B14" s="140" t="str">
        <f>IF('Coachcard(入力用)'!C25="","",'Coachcard(入力用)'!C25)</f>
        <v/>
      </c>
      <c r="C14" s="264"/>
      <c r="D14" s="265"/>
    </row>
    <row r="15" spans="1:4" ht="27" customHeight="1">
      <c r="A15" s="142" t="str">
        <f>IF('Coachcard(入力用)'!B27="","",'Coachcard(入力用)'!B27)</f>
        <v>Acro-Pair</v>
      </c>
      <c r="B15" s="140">
        <f>IF('Coachcard(入力用)'!C27="","",'Coachcard(入力用)'!C27)</f>
        <v>3</v>
      </c>
      <c r="C15" s="264"/>
      <c r="D15" s="265"/>
    </row>
    <row r="16" spans="1:4" ht="27" customHeight="1">
      <c r="A16" s="142" t="str">
        <f>IF('Coachcard(入力用)'!B29="","",'Coachcard(入力用)'!B29)</f>
        <v>TRA</v>
      </c>
      <c r="B16" s="140" t="str">
        <f>IF('Coachcard(入力用)'!C29="","",'Coachcard(入力用)'!C29)</f>
        <v/>
      </c>
      <c r="C16" s="264"/>
      <c r="D16" s="265"/>
    </row>
    <row r="17" spans="1:4" ht="27" customHeight="1">
      <c r="A17" s="142" t="str">
        <f>IF('Coachcard(入力用)'!B31="","",'Coachcard(入力用)'!B31)</f>
        <v>TRE</v>
      </c>
      <c r="B17" s="140">
        <f>IF('Coachcard(入力用)'!C31="","",'Coachcard(入力用)'!C31)</f>
        <v>4</v>
      </c>
      <c r="C17" s="264"/>
      <c r="D17" s="265"/>
    </row>
    <row r="18" spans="1:4" ht="27" customHeight="1">
      <c r="A18" s="142" t="str">
        <f>IF('Coachcard(入力用)'!B33="","",'Coachcard(入力用)'!B33)</f>
        <v>TRA</v>
      </c>
      <c r="B18" s="140" t="str">
        <f>IF('Coachcard(入力用)'!C33="","",'Coachcard(入力用)'!C33)</f>
        <v/>
      </c>
      <c r="C18" s="264"/>
      <c r="D18" s="265"/>
    </row>
    <row r="19" spans="1:4" ht="27" customHeight="1">
      <c r="A19" s="142" t="str">
        <f>IF('Coachcard(入力用)'!B35="","",'Coachcard(入力用)'!B35)</f>
        <v>TRE</v>
      </c>
      <c r="B19" s="140">
        <f>IF('Coachcard(入力用)'!C35="","",'Coachcard(入力用)'!C35)</f>
        <v>5</v>
      </c>
      <c r="C19" s="264"/>
      <c r="D19" s="265"/>
    </row>
    <row r="20" spans="1:4" ht="27" customHeight="1">
      <c r="A20" s="142" t="str">
        <f>IF('Coachcard(入力用)'!B37="","",'Coachcard(入力用)'!B37)</f>
        <v>TRA</v>
      </c>
      <c r="B20" s="140" t="str">
        <f>IF('Coachcard(入力用)'!C37="","",'Coachcard(入力用)'!C37)</f>
        <v/>
      </c>
      <c r="C20" s="264"/>
      <c r="D20" s="265"/>
    </row>
    <row r="21" spans="1:4" ht="27" customHeight="1">
      <c r="A21" s="142" t="str">
        <f>IF('Coachcard(入力用)'!B39="","",'Coachcard(入力用)'!B39)</f>
        <v>TRE</v>
      </c>
      <c r="B21" s="140">
        <f>IF('Coachcard(入力用)'!C39="","",'Coachcard(入力用)'!C39)</f>
        <v>6</v>
      </c>
      <c r="C21" s="264"/>
      <c r="D21" s="265"/>
    </row>
    <row r="22" spans="1:4" ht="27" customHeight="1">
      <c r="A22" s="142" t="str">
        <f>IF('Coachcard(入力用)'!B41="","",'Coachcard(入力用)'!B41)</f>
        <v>TRA</v>
      </c>
      <c r="B22" s="140" t="str">
        <f>IF('Coachcard(入力用)'!C41="","",'Coachcard(入力用)'!C41)</f>
        <v/>
      </c>
      <c r="C22" s="264"/>
      <c r="D22" s="265"/>
    </row>
    <row r="23" spans="1:4" ht="27" customHeight="1">
      <c r="A23" s="142" t="str">
        <f>IF('Coachcard(入力用)'!B43="","",'Coachcard(入力用)'!B43)</f>
        <v>HYBRID</v>
      </c>
      <c r="B23" s="140">
        <f>IF('Coachcard(入力用)'!C43="","",'Coachcard(入力用)'!C43)</f>
        <v>7</v>
      </c>
      <c r="C23" s="264"/>
      <c r="D23" s="265"/>
    </row>
    <row r="24" spans="1:4" ht="27" customHeight="1">
      <c r="A24" s="142" t="str">
        <f>IF('Coachcard(入力用)'!B45="","",'Coachcard(入力用)'!B45)</f>
        <v>TRA</v>
      </c>
      <c r="B24" s="140" t="str">
        <f>IF('Coachcard(入力用)'!C45="","",'Coachcard(入力用)'!C45)</f>
        <v/>
      </c>
      <c r="C24" s="264"/>
      <c r="D24" s="265"/>
    </row>
    <row r="25" spans="1:4" ht="27" customHeight="1">
      <c r="A25" s="142" t="str">
        <f>IF('Coachcard(入力用)'!B47="","",'Coachcard(入力用)'!B47)</f>
        <v> </v>
      </c>
      <c r="B25" s="140" t="str">
        <f>IF('Coachcard(入力用)'!C47="","",'Coachcard(入力用)'!C47)</f>
        <v/>
      </c>
      <c r="C25" s="264"/>
      <c r="D25" s="265"/>
    </row>
    <row r="26" spans="1:4" ht="27" customHeight="1">
      <c r="A26" s="142" t="str">
        <f>IF('Coachcard(入力用)'!B49="","",'Coachcard(入力用)'!B49)</f>
        <v> </v>
      </c>
      <c r="B26" s="140" t="str">
        <f>IF('Coachcard(入力用)'!C49="","",'Coachcard(入力用)'!C49)</f>
        <v/>
      </c>
      <c r="C26" s="264"/>
      <c r="D26" s="265"/>
    </row>
    <row r="27" spans="1:4" ht="27" customHeight="1">
      <c r="A27" s="142" t="str">
        <f>IF('Coachcard(入力用)'!B51="","",'Coachcard(入力用)'!B51)</f>
        <v> </v>
      </c>
      <c r="B27" s="140" t="str">
        <f>IF('Coachcard(入力用)'!C51="","",'Coachcard(入力用)'!C51)</f>
        <v/>
      </c>
      <c r="C27" s="264"/>
      <c r="D27" s="265"/>
    </row>
    <row r="28" spans="1:4" ht="27" customHeight="1">
      <c r="A28" s="142" t="str">
        <f>IF('Coachcard(入力用)'!B53="","",'Coachcard(入力用)'!B53)</f>
        <v> </v>
      </c>
      <c r="B28" s="140" t="str">
        <f>IF('Coachcard(入力用)'!C53="","",'Coachcard(入力用)'!C53)</f>
        <v/>
      </c>
      <c r="C28" s="264"/>
      <c r="D28" s="265"/>
    </row>
    <row r="29" spans="1:4" ht="27" customHeight="1">
      <c r="A29" s="142" t="str">
        <f>IF('Coachcard(入力用)'!B55="","",'Coachcard(入力用)'!B55)</f>
        <v> </v>
      </c>
      <c r="B29" s="140" t="str">
        <f>IF('Coachcard(入力用)'!C55="","",'Coachcard(入力用)'!C55)</f>
        <v/>
      </c>
      <c r="C29" s="264"/>
      <c r="D29" s="265"/>
    </row>
    <row r="30" spans="1:4" ht="27" customHeight="1">
      <c r="A30" s="142" t="str">
        <f>IF('Coachcard(入力用)'!B57="","",'Coachcard(入力用)'!B57)</f>
        <v> </v>
      </c>
      <c r="B30" s="140" t="str">
        <f>IF('Coachcard(入力用)'!C57="","",'Coachcard(入力用)'!C57)</f>
        <v/>
      </c>
      <c r="C30" s="264"/>
      <c r="D30" s="265"/>
    </row>
    <row r="31" spans="1:4" ht="27" customHeight="1">
      <c r="A31" s="142" t="str">
        <f>IF('Coachcard(入力用)'!B59="","",'Coachcard(入力用)'!B59)</f>
        <v> </v>
      </c>
      <c r="B31" s="140" t="str">
        <f>IF('Coachcard(入力用)'!C59="","",'Coachcard(入力用)'!C59)</f>
        <v/>
      </c>
      <c r="C31" s="264"/>
      <c r="D31" s="265"/>
    </row>
    <row r="32" spans="1:4" ht="27" customHeight="1">
      <c r="A32" s="142" t="str">
        <f>IF('Coachcard(入力用)'!B61="","",'Coachcard(入力用)'!B61)</f>
        <v> </v>
      </c>
      <c r="B32" s="140" t="str">
        <f>IF('Coachcard(入力用)'!C61="","",'Coachcard(入力用)'!C61)</f>
        <v/>
      </c>
      <c r="C32" s="264"/>
      <c r="D32" s="265"/>
    </row>
    <row r="33" spans="1:4" ht="27" customHeight="1">
      <c r="A33" s="142" t="str">
        <f>IF('Coachcard(入力用)'!B63="","",'Coachcard(入力用)'!B63)</f>
        <v> </v>
      </c>
      <c r="B33" s="140" t="str">
        <f>IF('Coachcard(入力用)'!C63="","",'Coachcard(入力用)'!C63)</f>
        <v/>
      </c>
      <c r="C33" s="264"/>
      <c r="D33" s="265"/>
    </row>
    <row r="34" spans="1:4" ht="27" customHeight="1" thickBot="1">
      <c r="A34" s="143" t="str">
        <f>IF('Coachcard(入力用)'!B65="","",'Coachcard(入力用)'!B65)</f>
        <v> </v>
      </c>
      <c r="B34" s="144" t="str">
        <f>IF('Coachcard(入力用)'!C65="","",'Coachcard(入力用)'!C65)</f>
        <v/>
      </c>
      <c r="C34" s="266"/>
      <c r="D34" s="267"/>
    </row>
  </sheetData>
  <sheetProtection algorithmName="SHA-512" hashValue="dWbrxZGwhOCavEpS4l39VZssEHM1e3//Ib9ve7E38vcq3ZDQgcuUCCOJ0NpAKR+hyrMKjajDJv7Zk2/vD4FXxA==" saltValue="hC0HYngbZTG4fzVX2Y3mfA==" spinCount="100000" sheet="1" objects="1" scenarios="1"/>
  <mergeCells count="31">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s>
  <phoneticPr fontId="10"/>
  <conditionalFormatting sqref="A10:D34">
    <cfRule type="expression" dxfId="13"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75"/>
  <cols>
    <col min="2" max="2" width="12.125" bestFit="1" customWidth="1"/>
    <col min="3" max="3" width="9" style="169"/>
  </cols>
  <sheetData>
    <row r="1" spans="1:3">
      <c r="A1" s="130"/>
      <c r="B1" s="171" t="s">
        <v>1091</v>
      </c>
      <c r="C1" s="172" t="s">
        <v>1092</v>
      </c>
    </row>
    <row r="2" spans="1:3">
      <c r="A2" s="173">
        <v>1</v>
      </c>
      <c r="B2" s="131" t="str">
        <f>IFERROR(IF(VLOOKUP($A2,'DD入り(レフリーTC用)'!$B$12:$G$36,2,0)="TRE",VLOOKUP($A2,'DD入り(レフリーTC用)'!$B$12:$G$36,4,0),VLOOKUP($A2,'DD入り(レフリーTC用)'!$B$12:$G$36,2,0)),"")</f>
        <v xml:space="preserve">D-TRE1a                   </v>
      </c>
      <c r="C2" s="170">
        <f>IFERROR(VLOOKUP($A2,'DD入り(レフリーTC用)'!$B$12:$G$36,6,0),"")</f>
        <v>3</v>
      </c>
    </row>
    <row r="3" spans="1:3">
      <c r="A3" s="173">
        <v>2</v>
      </c>
      <c r="B3" s="131" t="str">
        <f>IFERROR(IF(VLOOKUP($A3,'DD入り(レフリーTC用)'!$B$12:$G$36,2,0)="TRE",VLOOKUP($A3,'DD入り(レフリーTC用)'!$B$12:$G$36,4,0),VLOOKUP($A3,'DD入り(レフリーTC用)'!$B$12:$G$36,2,0)),"")</f>
        <v xml:space="preserve">D-TRE2a                   </v>
      </c>
      <c r="C3" s="170">
        <f>IFERROR(VLOOKUP($A3,'DD入り(レフリーTC用)'!$B$12:$G$36,6,0),"")</f>
        <v>2.8</v>
      </c>
    </row>
    <row r="4" spans="1:3">
      <c r="A4" s="173">
        <v>3</v>
      </c>
      <c r="B4" s="131" t="str">
        <f>IFERROR(IF(VLOOKUP($A4,'DD入り(レフリーTC用)'!$B$12:$G$36,2,0)="TRE",VLOOKUP($A4,'DD入り(レフリーTC用)'!$B$12:$G$36,4,0),VLOOKUP($A4,'DD入り(レフリーTC用)'!$B$12:$G$36,2,0)),"")</f>
        <v>Acro-Pair</v>
      </c>
      <c r="C4" s="170">
        <f>IFERROR(VLOOKUP($A4,'DD入り(レフリーTC用)'!$B$12:$G$36,6,0),"")</f>
        <v>2.1</v>
      </c>
    </row>
    <row r="5" spans="1:3">
      <c r="A5" s="173">
        <v>4</v>
      </c>
      <c r="B5" s="131" t="str">
        <f>IFERROR(IF(VLOOKUP($A5,'DD入り(レフリーTC用)'!$B$12:$G$36,2,0)="TRE",VLOOKUP($A5,'DD入り(レフリーTC用)'!$B$12:$G$36,4,0),VLOOKUP($A5,'DD入り(レフリーTC用)'!$B$12:$G$36,2,0)),"")</f>
        <v xml:space="preserve">D-TRE3                   </v>
      </c>
      <c r="C5" s="170">
        <f>IFERROR(VLOOKUP($A5,'DD入り(レフリーTC用)'!$B$12:$G$36,6,0),"")</f>
        <v>3.1</v>
      </c>
    </row>
    <row r="6" spans="1:3">
      <c r="A6" s="173">
        <v>5</v>
      </c>
      <c r="B6" s="131" t="str">
        <f>IFERROR(IF(VLOOKUP($A6,'DD入り(レフリーTC用)'!$B$12:$G$36,2,0)="TRE",VLOOKUP($A6,'DD入り(レフリーTC用)'!$B$12:$G$36,4,0),VLOOKUP($A6,'DD入り(レフリーTC用)'!$B$12:$G$36,2,0)),"")</f>
        <v xml:space="preserve">D-TRE4a                   </v>
      </c>
      <c r="C6" s="170">
        <f>IFERROR(VLOOKUP($A6,'DD入り(レフリーTC用)'!$B$12:$G$36,6,0),"")</f>
        <v>3.2</v>
      </c>
    </row>
    <row r="7" spans="1:3">
      <c r="A7" s="173">
        <v>6</v>
      </c>
      <c r="B7" s="131" t="str">
        <f>IFERROR(IF(VLOOKUP($A7,'DD入り(レフリーTC用)'!$B$12:$G$36,2,0)="TRE",VLOOKUP($A7,'DD入り(レフリーTC用)'!$B$12:$G$36,4,0),VLOOKUP($A7,'DD入り(レフリーTC用)'!$B$12:$G$36,2,0)),"")</f>
        <v xml:space="preserve">D-TRE5a                   </v>
      </c>
      <c r="C7" s="170">
        <f>IFERROR(VLOOKUP($A7,'DD入り(レフリーTC用)'!$B$12:$G$36,6,0),"")</f>
        <v>2.2999999999999998</v>
      </c>
    </row>
    <row r="8" spans="1:3">
      <c r="A8" s="173">
        <v>7</v>
      </c>
      <c r="B8" s="131" t="str">
        <f>IFERROR(IF(VLOOKUP($A8,'DD入り(レフリーTC用)'!$B$12:$G$36,2,0)="TRE",VLOOKUP($A8,'DD入り(レフリーTC用)'!$B$12:$G$36,4,0),VLOOKUP($A8,'DD入り(レフリーTC用)'!$B$12:$G$36,2,0)),"")</f>
        <v>HYBRID</v>
      </c>
      <c r="C8" s="170">
        <f>IFERROR(VLOOKUP($A8,'DD入り(レフリーTC用)'!$B$12:$G$36,6,0),"")</f>
        <v>2.4999999999999996</v>
      </c>
    </row>
    <row r="9" spans="1:3">
      <c r="A9" s="173">
        <v>8</v>
      </c>
      <c r="B9" s="131" t="str">
        <f>IFERROR(IF(VLOOKUP($A9,'DD入り(レフリーTC用)'!$B$12:$G$36,2,0)="TRE",VLOOKUP($A9,'DD入り(レフリーTC用)'!$B$12:$G$36,4,0),VLOOKUP($A9,'DD入り(レフリーTC用)'!$B$12:$G$36,2,0)),"")</f>
        <v/>
      </c>
      <c r="C9" s="170" t="str">
        <f>IFERROR(VLOOKUP($A9,'DD入り(レフリーTC用)'!$B$12:$G$36,6,0),"")</f>
        <v/>
      </c>
    </row>
    <row r="10" spans="1:3">
      <c r="A10" s="173">
        <v>9</v>
      </c>
      <c r="B10" s="131" t="str">
        <f>IFERROR(IF(VLOOKUP($A10,'DD入り(レフリーTC用)'!$B$12:$G$36,2,0)="TRE",VLOOKUP($A10,'DD入り(レフリーTC用)'!$B$12:$G$36,4,0),VLOOKUP($A10,'DD入り(レフリーTC用)'!$B$12:$G$36,2,0)),"")</f>
        <v/>
      </c>
      <c r="C10" s="170"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Kazue Goto</cp:lastModifiedBy>
  <cp:lastPrinted>2025-02-22T14:38:31Z</cp:lastPrinted>
  <dcterms:created xsi:type="dcterms:W3CDTF">2021-02-07T19:13:11Z</dcterms:created>
  <dcterms:modified xsi:type="dcterms:W3CDTF">2025-05-14T07:08:32Z</dcterms:modified>
</cp:coreProperties>
</file>