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E:\"/>
    </mc:Choice>
  </mc:AlternateContent>
  <xr:revisionPtr revIDLastSave="0" documentId="13_ncr:1_{229B2274-37D0-47A7-AF04-5B2E3376B11C}" xr6:coauthVersionLast="47" xr6:coauthVersionMax="47" xr10:uidLastSave="{00000000-0000-0000-0000-000000000000}"/>
  <workbookProtection workbookAlgorithmName="SHA-512" workbookHashValue="wxYhgy3lt6Aybkfxl1xtqbUaQVPEVGBSqiVkmBE5zwhiK0dYV9cxcmxWDrMAmzdOR7HSH2a0tOV4XJrB4BLZZg==" workbookSaltValue="Jrwz2xT+IXpBeryIc1mBEQ==" workbookSpinCount="100000" lockStructure="1"/>
  <bookViews>
    <workbookView xWindow="-110" yWindow="-110" windowWidth="19420" windowHeight="10300" xr2:uid="{00000000-000D-0000-FFFF-FFFF00000000}"/>
  </bookViews>
  <sheets>
    <sheet name="アクロ計算表 (入力用)" sheetId="21" r:id="rId1"/>
    <sheet name="使い方" sheetId="18" r:id="rId2"/>
    <sheet name="登録" sheetId="20" r:id="rId3"/>
    <sheet name="アクロ計算表（サンプル）" sheetId="19" r:id="rId4"/>
    <sheet name="How to use" sheetId="17" r:id="rId5"/>
    <sheet name="ACRO CALCULATOR" sheetId="2" r:id="rId6"/>
    <sheet name="Construction DD" sheetId="6" r:id="rId7"/>
    <sheet name="Connection DD" sheetId="8" r:id="rId8"/>
    <sheet name="Directions DD" sheetId="11" r:id="rId9"/>
    <sheet name="Position1 DD" sheetId="9" r:id="rId10"/>
    <sheet name="Position2 DD" sheetId="13" r:id="rId11"/>
    <sheet name="Rotation Base DD" sheetId="14" r:id="rId12"/>
    <sheet name="Rotation Plane DD" sheetId="15" r:id="rId13"/>
    <sheet name="Bonus DD" sheetId="16" r:id="rId14"/>
    <sheet name="Requirements" sheetId="10" r:id="rId15"/>
  </sheets>
  <definedNames>
    <definedName name="_xlnm._FilterDatabase" localSheetId="13" hidden="1">'Bonus DD'!$M$4:$P$4</definedName>
    <definedName name="_xlnm._FilterDatabase" localSheetId="7" hidden="1">'Connection DD'!$E$4:$H$4</definedName>
    <definedName name="_xlnm._FilterDatabase" localSheetId="6" hidden="1">'Construction DD'!$Q$4:$T$4</definedName>
    <definedName name="_xlnm._FilterDatabase" localSheetId="8" hidden="1">'Directions DD'!#REF!</definedName>
    <definedName name="_xlnm._FilterDatabase" localSheetId="9" hidden="1">'Position1 DD'!#REF!</definedName>
    <definedName name="_xlnm._FilterDatabase" localSheetId="10" hidden="1">'Position2 DD'!#REF!</definedName>
    <definedName name="_xlnm._FilterDatabase" localSheetId="11" hidden="1">'Rotation Base DD'!#REF!</definedName>
    <definedName name="_xlnm._FilterDatabase" localSheetId="12" hidden="1">'Rotation Plane DD'!#REF!</definedName>
    <definedName name="Bon1_A">'Bonus DD'!$C$5:$C$40</definedName>
    <definedName name="Bon1_B">'Bonus DD'!$I$5:$I$40</definedName>
    <definedName name="Bon1_C">'Bonus DD'!$N$5:$N$40</definedName>
    <definedName name="Bon1_P">'Bonus DD'!$S$5:$S$40</definedName>
    <definedName name="Bon1DD_A">'Bonus DD'!$E$5:$E$40</definedName>
    <definedName name="Bon1DD_B">'Bonus DD'!$K$5:$K$40</definedName>
    <definedName name="Bon1DD_C">'Bonus DD'!$P$5:$P$40</definedName>
    <definedName name="Bon1DD_P">'Bonus DD'!$U$5:$U$40</definedName>
    <definedName name="Bon1Not_A">'Bonus DD'!$D$5:$D$40</definedName>
    <definedName name="Bon1Not_B">'Bonus DD'!$J$5:$J$40</definedName>
    <definedName name="Bon1Not_C">'Bonus DD'!$O$5:$O$40</definedName>
    <definedName name="Bon1Not_P">'Bonus DD'!$T$5:$T$40</definedName>
    <definedName name="Bon1Var_A">'Bonus DD'!$B$5:$B$40</definedName>
    <definedName name="Bon1Var_B">'Bonus DD'!$H$5:$H$40</definedName>
    <definedName name="Bon1Var_C">'Bonus DD'!$M$5:$M$40</definedName>
    <definedName name="Bon1Var_P">'Bonus DD'!$R$5:$R$40</definedName>
    <definedName name="Conn_A">'Connection DD'!$B$5:$B$40</definedName>
    <definedName name="Conn_B">'Connection DD'!$F$5:$F$40</definedName>
    <definedName name="Conn_C">'Connection DD'!$J$5:$J$40</definedName>
    <definedName name="Conn_P">'Connection DD'!$N$5:$N$40</definedName>
    <definedName name="ConnDD_A">'Connection DD'!$C$5:$C$40</definedName>
    <definedName name="ConnDD_B">'Connection DD'!$H$5:$H$40</definedName>
    <definedName name="ConnDD_C">'Connection DD'!$K$5:$K$40</definedName>
    <definedName name="ConnDD_P">'Connection DD'!$P$5:$P$40</definedName>
    <definedName name="ConnNot_B">'Connection DD'!$G$5:$G$40</definedName>
    <definedName name="ConnNot_P">'Connection DD'!$O$5:$O$40</definedName>
    <definedName name="Cons_A">'Construction DD'!$C$5:$C$40</definedName>
    <definedName name="Cons_B">'Construction DD'!$H$5:$H$40</definedName>
    <definedName name="Cons_C">'Construction DD'!$M$5:$M$40</definedName>
    <definedName name="Cons_P">'Construction DD'!$R$5:$R$40</definedName>
    <definedName name="ConsDD_A">'Construction DD'!$E$5:$E$40</definedName>
    <definedName name="ConsDD_B">'Construction DD'!$J$5:$J$40</definedName>
    <definedName name="ConsDD_C">'Construction DD'!$O$5:$O$40</definedName>
    <definedName name="ConsDD_P">'Construction DD'!$T$5:$T$40</definedName>
    <definedName name="ConsNot_A">'Construction DD'!$D$5:$D$40</definedName>
    <definedName name="ConsNot_B">'Construction DD'!$I$5:$I$40</definedName>
    <definedName name="ConsNot_C">'Construction DD'!$N$5:$N$40</definedName>
    <definedName name="ConsNot_P">'Construction DD'!$S$5:$S$40</definedName>
    <definedName name="Dir_A">'Directions DD'!$B$5:$B$40</definedName>
    <definedName name="Dir_B">'Directions DD'!$F$5:$F$40</definedName>
    <definedName name="Dir_C">'Directions DD'!$I$5:$I$40</definedName>
    <definedName name="Dir_P">'Directions DD'!$M$5:$M$40</definedName>
    <definedName name="DirDD_A">'Directions DD'!$D$5:$D$40</definedName>
    <definedName name="DirDD_B">'Directions DD'!$G$5:$G$40</definedName>
    <definedName name="DirDD_C">'Directions DD'!$K$5:$K$40</definedName>
    <definedName name="DirDD_P">'Directions DD'!$N$5:$N$40</definedName>
    <definedName name="DirNot_A">'Directions DD'!$C$5:$C$40</definedName>
    <definedName name="DirNot_C">'Directions DD'!$J$5:$J$40</definedName>
    <definedName name="Pos1_A">'Position1 DD'!$C$5:$C$40</definedName>
    <definedName name="Pos1_B">'Position1 DD'!$H$5:$H$40</definedName>
    <definedName name="Pos1_C">'Position1 DD'!$M$5:$M$40</definedName>
    <definedName name="Pos1_P">'Position1 DD'!$R$5:$R$40</definedName>
    <definedName name="Pos1DD_A">'Position1 DD'!$E$5:$E$40</definedName>
    <definedName name="Pos1DD_B">'Position1 DD'!$J$5:$J$40</definedName>
    <definedName name="Pos1DD_C">'Position1 DD'!$O$5:$O$40</definedName>
    <definedName name="Pos1DD_P">'Position1 DD'!$T$5:$T$40</definedName>
    <definedName name="Pos1Not_A">'Position1 DD'!$D$5:$D$40</definedName>
    <definedName name="Pos1Not_B">'Position1 DD'!$I$5:$I$40</definedName>
    <definedName name="Pos1Not_C">'Position1 DD'!$N$5:$N$40</definedName>
    <definedName name="Pos1Not_P">'Position1 DD'!$S$5:$S$40</definedName>
    <definedName name="Pos1Var_A">'Position2 DD'!$B$5:$B$40</definedName>
    <definedName name="Pos1Var_B">'Position2 DD'!$G$5:$G$40</definedName>
    <definedName name="Pos1Var_C">'Position2 DD'!$L$5:$L$40</definedName>
    <definedName name="Pos1Var_P">'Position2 DD'!$Q$5:$Q$40</definedName>
    <definedName name="Pos2_A">'Position2 DD'!$C$5:$C$40</definedName>
    <definedName name="Pos2_B">'Position2 DD'!$H$5:$H$40</definedName>
    <definedName name="Pos2_C">'Position2 DD'!$M$5:$M$40</definedName>
    <definedName name="Pos2_P">'Position2 DD'!$R$5:$R$40</definedName>
    <definedName name="Pos2DD_A">'Position2 DD'!$E$5:$E$40</definedName>
    <definedName name="Pos2DD_B">'Position2 DD'!$J$5:$J$40</definedName>
    <definedName name="Pos2DD_C">'Position2 DD'!$O$5:$O$40</definedName>
    <definedName name="Pos2DD_P">'Position2 DD'!$T$5:$T$40</definedName>
    <definedName name="Pos2Not_A">'Position2 DD'!$D$5:$D$40</definedName>
    <definedName name="Pos2Not_B">'Position2 DD'!$I$5:$I$40</definedName>
    <definedName name="Pos2Not_C">'Position2 DD'!$N$5:$N$40</definedName>
    <definedName name="Pos2Not_P">'Position1 DD'!$S$5:$S$40</definedName>
    <definedName name="Pos2Var_A">'Position2 DD'!$B$5:$B$40</definedName>
    <definedName name="Pos2Var_B">'Position2 DD'!$G$5:$G$40</definedName>
    <definedName name="Pos2Var_C">'Position2 DD'!$L$5:$L$40</definedName>
    <definedName name="Pos2Var_P">'Position2 DD'!$Q$5:$Q$40</definedName>
    <definedName name="Rot_A">'Rotation Plane DD'!$D$5:$D$75</definedName>
    <definedName name="Rot_B">'Rotation Plane DD'!$H$5:$H$75</definedName>
    <definedName name="Rot_C">'Rotation Plane DD'!$L$5:$L$75</definedName>
    <definedName name="Rot_P">'Rotation Plane DD'!$P$5:$P$70</definedName>
    <definedName name="RotB_A">'Rotation Base DD'!$B$5:$B$60</definedName>
    <definedName name="RotB_B">'Rotation Base DD'!$E$5:$E$60</definedName>
    <definedName name="RotB_C">'Rotation Base DD'!$I$5:$I$60</definedName>
    <definedName name="RotB_P">'Rotation Base DD'!$M$5:$M$60</definedName>
    <definedName name="RotBDD_A">'Rotation Base DD'!$C$5:$C$40</definedName>
    <definedName name="RotBDD_B">'Rotation Base DD'!$G$5:$G$39</definedName>
    <definedName name="RotBDD_C">'Rotation Base DD'!$K$5:$K$40</definedName>
    <definedName name="RotBDD_P">'Rotation Base DD'!$O$5:$O$40</definedName>
    <definedName name="RotBNot_B">'Rotation Base DD'!$F$5:$F$39</definedName>
    <definedName name="RotBNot_C">'Rotation Base DD'!$J$5:$J$40</definedName>
    <definedName name="RotBNot_P">'Rotation Base DD'!$N$5:$N$40</definedName>
    <definedName name="RotDD_A">'Rotation Plane DD'!$F$5:$F$75</definedName>
    <definedName name="RotDD_B">'Rotation Plane DD'!$I$5:$I$75</definedName>
    <definedName name="RotDD_C">'Rotation Plane DD'!$N$5:$N$75</definedName>
    <definedName name="RotDD_P">'Rotation Plane DD'!$Q$5:$Q$75</definedName>
    <definedName name="RotNot_A">'Rotation Plane DD'!$E$5:$E$75</definedName>
    <definedName name="RotNot_C">'Rotation Plane DD'!$M$5:$M$75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30" i="19" l="1"/>
  <c r="DC30" i="21"/>
  <c r="DC26" i="21"/>
  <c r="DC18" i="21"/>
  <c r="DC14" i="21"/>
  <c r="DC10" i="21"/>
  <c r="O32" i="21" a="1"/>
  <c r="O32" i="21" s="1"/>
  <c r="N32" i="21" a="1"/>
  <c r="N32" i="21" s="1"/>
  <c r="M32" i="21" a="1"/>
  <c r="M32" i="21" s="1"/>
  <c r="L32" i="21" a="1"/>
  <c r="L32" i="21" s="1"/>
  <c r="K32" i="21" a="1"/>
  <c r="K32" i="21" s="1"/>
  <c r="J32" i="21" a="1"/>
  <c r="J32" i="21" s="1"/>
  <c r="I32" i="21" a="1"/>
  <c r="I32" i="21" s="1"/>
  <c r="H32" i="21" a="1"/>
  <c r="H32" i="21" s="1"/>
  <c r="G32" i="21" a="1"/>
  <c r="G32" i="21" s="1"/>
  <c r="O31" i="21" a="1"/>
  <c r="O31" i="21" s="1"/>
  <c r="N31" i="21" a="1"/>
  <c r="N31" i="21" s="1"/>
  <c r="M31" i="21" a="1"/>
  <c r="M31" i="21" s="1"/>
  <c r="L31" i="21" a="1"/>
  <c r="L31" i="21" s="1"/>
  <c r="K31" i="21" a="1"/>
  <c r="K31" i="21" s="1"/>
  <c r="J31" i="21" a="1"/>
  <c r="J31" i="21" s="1"/>
  <c r="I31" i="21" a="1"/>
  <c r="I31" i="21" s="1"/>
  <c r="H31" i="21" a="1"/>
  <c r="H31" i="21" s="1"/>
  <c r="G31" i="21" a="1"/>
  <c r="G31" i="21" s="1"/>
  <c r="CO30" i="21"/>
  <c r="DB30" i="21" s="1"/>
  <c r="BZ30" i="21"/>
  <c r="CI30" i="21" s="1"/>
  <c r="BY30" i="21"/>
  <c r="CH30" i="21" s="1"/>
  <c r="BW30" i="21"/>
  <c r="CF30" i="21" s="1"/>
  <c r="BV30" i="21"/>
  <c r="BN30" i="21"/>
  <c r="BG30" i="21"/>
  <c r="BF30" i="21"/>
  <c r="BE30" i="21"/>
  <c r="BD30" i="21"/>
  <c r="BC30" i="21"/>
  <c r="BB30" i="21"/>
  <c r="BA30" i="21"/>
  <c r="AZ30" i="21"/>
  <c r="AY30" i="21"/>
  <c r="AX30" i="21"/>
  <c r="AW30" i="21"/>
  <c r="AV30" i="21"/>
  <c r="AU30" i="21"/>
  <c r="AT30" i="21"/>
  <c r="AS30" i="21"/>
  <c r="AR30" i="21"/>
  <c r="AQ30" i="21"/>
  <c r="AP30" i="21"/>
  <c r="AO30" i="21"/>
  <c r="AN30" i="21"/>
  <c r="AM30" i="21"/>
  <c r="AL30" i="21"/>
  <c r="AK30" i="21"/>
  <c r="CE30" i="21" s="1"/>
  <c r="CN30" i="21" s="1"/>
  <c r="AJ30" i="21"/>
  <c r="AI30" i="21"/>
  <c r="AH30" i="21"/>
  <c r="AG30" i="21"/>
  <c r="BR30" i="21" s="1"/>
  <c r="AF30" i="21"/>
  <c r="AE30" i="21"/>
  <c r="AD30" i="21"/>
  <c r="AC30" i="21"/>
  <c r="S30" i="21"/>
  <c r="D29" i="21" s="1"/>
  <c r="O28" i="21" a="1"/>
  <c r="O28" i="21" s="1"/>
  <c r="N28" i="21" a="1"/>
  <c r="N28" i="21" s="1"/>
  <c r="M28" i="21" a="1"/>
  <c r="M28" i="21" s="1"/>
  <c r="L28" i="21" a="1"/>
  <c r="L28" i="21" s="1"/>
  <c r="K28" i="21" a="1"/>
  <c r="K28" i="21" s="1"/>
  <c r="J28" i="21" a="1"/>
  <c r="J28" i="21" s="1"/>
  <c r="I28" i="21" a="1"/>
  <c r="I28" i="21" s="1"/>
  <c r="H28" i="21" a="1"/>
  <c r="H28" i="21" s="1"/>
  <c r="G28" i="21" a="1"/>
  <c r="G28" i="21" s="1"/>
  <c r="O27" i="21" a="1"/>
  <c r="O27" i="21" s="1"/>
  <c r="N27" i="21" a="1"/>
  <c r="N27" i="21" s="1"/>
  <c r="M27" i="21" a="1"/>
  <c r="M27" i="21" s="1"/>
  <c r="L27" i="21" a="1"/>
  <c r="L27" i="21" s="1"/>
  <c r="K27" i="21" a="1"/>
  <c r="K27" i="21" s="1"/>
  <c r="J27" i="21" a="1"/>
  <c r="J27" i="21" s="1"/>
  <c r="I27" i="21" a="1"/>
  <c r="I27" i="21" s="1"/>
  <c r="H27" i="21" a="1"/>
  <c r="H27" i="21" s="1"/>
  <c r="G27" i="21" a="1"/>
  <c r="G27" i="21" s="1"/>
  <c r="DB26" i="21"/>
  <c r="CO26" i="21"/>
  <c r="CE26" i="21"/>
  <c r="CN26" i="21" s="1"/>
  <c r="BZ26" i="21"/>
  <c r="CI26" i="21" s="1"/>
  <c r="BY26" i="21"/>
  <c r="CH26" i="21" s="1"/>
  <c r="BW26" i="21"/>
  <c r="CF26" i="21" s="1"/>
  <c r="BV26" i="21"/>
  <c r="BU26" i="21"/>
  <c r="BN26" i="21"/>
  <c r="BG26" i="21"/>
  <c r="BF26" i="21"/>
  <c r="BE26" i="21"/>
  <c r="BD26" i="21"/>
  <c r="BC26" i="21"/>
  <c r="BB26" i="21"/>
  <c r="BA26" i="21"/>
  <c r="AZ26" i="21"/>
  <c r="AY26" i="21"/>
  <c r="AX26" i="21"/>
  <c r="AW26" i="21"/>
  <c r="AV26" i="21"/>
  <c r="AU26" i="21"/>
  <c r="AT26" i="21"/>
  <c r="AS26" i="21"/>
  <c r="AR26" i="21"/>
  <c r="AQ26" i="21"/>
  <c r="AP26" i="21"/>
  <c r="AO26" i="21"/>
  <c r="AN26" i="21"/>
  <c r="AM26" i="21"/>
  <c r="AL26" i="21"/>
  <c r="AK26" i="21"/>
  <c r="AJ26" i="21"/>
  <c r="CD26" i="21" s="1"/>
  <c r="CM26" i="21" s="1"/>
  <c r="AI26" i="21"/>
  <c r="AH26" i="21"/>
  <c r="CB26" i="21" s="1"/>
  <c r="CK26" i="21" s="1"/>
  <c r="AG26" i="21"/>
  <c r="AF26" i="21"/>
  <c r="BQ26" i="21" s="1"/>
  <c r="AE26" i="21"/>
  <c r="BP26" i="21" s="1"/>
  <c r="AD26" i="21"/>
  <c r="BX26" i="21" s="1"/>
  <c r="CG26" i="21" s="1"/>
  <c r="AC26" i="21"/>
  <c r="S26" i="21"/>
  <c r="D25" i="21"/>
  <c r="P26" i="21" s="1"/>
  <c r="O24" i="21" a="1"/>
  <c r="O24" i="21" s="1"/>
  <c r="N24" i="21" a="1"/>
  <c r="N24" i="21" s="1"/>
  <c r="M24" i="21" a="1"/>
  <c r="M24" i="21" s="1"/>
  <c r="L24" i="21" a="1"/>
  <c r="L24" i="21" s="1"/>
  <c r="K24" i="21" a="1"/>
  <c r="K24" i="21" s="1"/>
  <c r="J24" i="21" a="1"/>
  <c r="J24" i="21" s="1"/>
  <c r="I24" i="21" a="1"/>
  <c r="I24" i="21" s="1"/>
  <c r="H24" i="21" a="1"/>
  <c r="H24" i="21" s="1"/>
  <c r="G24" i="21" a="1"/>
  <c r="G24" i="21" s="1"/>
  <c r="P23" i="21"/>
  <c r="O23" i="21" a="1"/>
  <c r="O23" i="21" s="1"/>
  <c r="N23" i="21" a="1"/>
  <c r="N23" i="21" s="1"/>
  <c r="M23" i="21" a="1"/>
  <c r="M23" i="21" s="1"/>
  <c r="L23" i="21" a="1"/>
  <c r="L23" i="21" s="1"/>
  <c r="K23" i="21" a="1"/>
  <c r="K23" i="21" s="1"/>
  <c r="J23" i="21" a="1"/>
  <c r="J23" i="21" s="1"/>
  <c r="I23" i="21" a="1"/>
  <c r="I23" i="21" s="1"/>
  <c r="H23" i="21" a="1"/>
  <c r="H23" i="21" s="1"/>
  <c r="G23" i="21" a="1"/>
  <c r="G23" i="21" s="1"/>
  <c r="DB22" i="21"/>
  <c r="DC22" i="21" s="1"/>
  <c r="CO22" i="21"/>
  <c r="CE22" i="21"/>
  <c r="CN22" i="21" s="1"/>
  <c r="CD22" i="21"/>
  <c r="CM22" i="21" s="1"/>
  <c r="BZ22" i="21"/>
  <c r="CI22" i="21" s="1"/>
  <c r="BY22" i="21"/>
  <c r="CH22" i="21" s="1"/>
  <c r="BX22" i="21"/>
  <c r="CG22" i="21" s="1"/>
  <c r="BV22" i="21"/>
  <c r="BU22" i="21"/>
  <c r="BT22" i="21"/>
  <c r="BG22" i="21"/>
  <c r="BF22" i="21"/>
  <c r="BE22" i="21"/>
  <c r="BD22" i="21"/>
  <c r="BC22" i="21"/>
  <c r="BB22" i="21"/>
  <c r="BA22" i="21"/>
  <c r="AZ22" i="21"/>
  <c r="AY22" i="21"/>
  <c r="AX22" i="21"/>
  <c r="AW22" i="21"/>
  <c r="AV22" i="21"/>
  <c r="AU22" i="21"/>
  <c r="AT22" i="21"/>
  <c r="AS22" i="21"/>
  <c r="AR22" i="21"/>
  <c r="AQ22" i="21"/>
  <c r="AP22" i="21"/>
  <c r="AO22" i="21"/>
  <c r="AN22" i="21"/>
  <c r="AM22" i="21"/>
  <c r="AL22" i="21"/>
  <c r="AK22" i="21"/>
  <c r="AJ22" i="21"/>
  <c r="AI22" i="21"/>
  <c r="CC22" i="21" s="1"/>
  <c r="CL22" i="21" s="1"/>
  <c r="AH22" i="21"/>
  <c r="CB22" i="21" s="1"/>
  <c r="CK22" i="21" s="1"/>
  <c r="AG22" i="21"/>
  <c r="CA22" i="21" s="1"/>
  <c r="CJ22" i="21" s="1"/>
  <c r="AF22" i="21"/>
  <c r="BQ22" i="21" s="1"/>
  <c r="AE22" i="21"/>
  <c r="BP22" i="21" s="1"/>
  <c r="AD22" i="21"/>
  <c r="AC22" i="21"/>
  <c r="S22" i="21"/>
  <c r="D21" i="21" s="1"/>
  <c r="P22" i="21"/>
  <c r="O20" i="21" a="1"/>
  <c r="O20" i="21" s="1"/>
  <c r="N20" i="21" a="1"/>
  <c r="N20" i="21" s="1"/>
  <c r="K20" i="21" a="1"/>
  <c r="K20" i="21" s="1"/>
  <c r="H20" i="21" a="1"/>
  <c r="H20" i="21" s="1"/>
  <c r="O19" i="21" a="1"/>
  <c r="O19" i="21" s="1"/>
  <c r="N19" i="21" a="1"/>
  <c r="N19" i="21" s="1"/>
  <c r="K19" i="21" a="1"/>
  <c r="K19" i="21" s="1"/>
  <c r="H19" i="21" a="1"/>
  <c r="H19" i="21" s="1"/>
  <c r="CO18" i="21"/>
  <c r="CD18" i="21"/>
  <c r="CM18" i="21" s="1"/>
  <c r="BU18" i="21"/>
  <c r="BT18" i="21"/>
  <c r="BS18" i="21"/>
  <c r="BG18" i="21"/>
  <c r="BF18" i="21"/>
  <c r="BE18" i="21"/>
  <c r="BD18" i="21"/>
  <c r="BC18" i="21"/>
  <c r="BB18" i="21"/>
  <c r="BA18" i="21"/>
  <c r="AZ18" i="21"/>
  <c r="AY18" i="21"/>
  <c r="AX18" i="21"/>
  <c r="AW18" i="21"/>
  <c r="AV18" i="21"/>
  <c r="AU18" i="21"/>
  <c r="AT18" i="21"/>
  <c r="AS18" i="21"/>
  <c r="AR18" i="21"/>
  <c r="AQ18" i="21"/>
  <c r="AP18" i="21"/>
  <c r="AO18" i="21"/>
  <c r="AN18" i="21"/>
  <c r="AM18" i="21"/>
  <c r="AL18" i="21"/>
  <c r="AK18" i="21"/>
  <c r="CE18" i="21" s="1"/>
  <c r="CN18" i="21" s="1"/>
  <c r="AJ18" i="21"/>
  <c r="AI18" i="21"/>
  <c r="CC18" i="21" s="1"/>
  <c r="CL18" i="21" s="1"/>
  <c r="AH18" i="21"/>
  <c r="CB18" i="21" s="1"/>
  <c r="CK18" i="21" s="1"/>
  <c r="AG18" i="21"/>
  <c r="CA18" i="21" s="1"/>
  <c r="CJ18" i="21" s="1"/>
  <c r="AF18" i="21"/>
  <c r="BZ18" i="21" s="1"/>
  <c r="CI18" i="21" s="1"/>
  <c r="AE18" i="21"/>
  <c r="BP18" i="21" s="1"/>
  <c r="AD18" i="21"/>
  <c r="BO18" i="21" s="1"/>
  <c r="AC18" i="21"/>
  <c r="BW18" i="21" s="1"/>
  <c r="CF18" i="21" s="1"/>
  <c r="S18" i="21"/>
  <c r="O16" i="21" a="1"/>
  <c r="O16" i="21" s="1"/>
  <c r="N16" i="21" a="1"/>
  <c r="N16" i="21" s="1"/>
  <c r="K16" i="21" a="1"/>
  <c r="K16" i="21" s="1"/>
  <c r="H16" i="21" a="1"/>
  <c r="H16" i="21" s="1"/>
  <c r="O15" i="21" a="1"/>
  <c r="O15" i="21" s="1"/>
  <c r="N15" i="21" a="1"/>
  <c r="N15" i="21" s="1"/>
  <c r="K15" i="21" a="1"/>
  <c r="K15" i="21" s="1"/>
  <c r="H15" i="21" a="1"/>
  <c r="H15" i="21" s="1"/>
  <c r="CO14" i="21"/>
  <c r="CE14" i="21"/>
  <c r="CN14" i="21" s="1"/>
  <c r="CC14" i="21"/>
  <c r="CL14" i="21" s="1"/>
  <c r="BX14" i="21"/>
  <c r="CG14" i="21" s="1"/>
  <c r="BG14" i="21"/>
  <c r="BF14" i="21"/>
  <c r="BE14" i="21"/>
  <c r="BD14" i="21"/>
  <c r="BC14" i="21"/>
  <c r="BB14" i="21"/>
  <c r="BA14" i="21"/>
  <c r="AZ14" i="21"/>
  <c r="AY14" i="21"/>
  <c r="AX14" i="21"/>
  <c r="AW14" i="21"/>
  <c r="AV14" i="21"/>
  <c r="AU14" i="21"/>
  <c r="AT14" i="21"/>
  <c r="AS14" i="21"/>
  <c r="AR14" i="21"/>
  <c r="AQ14" i="21"/>
  <c r="AP14" i="21"/>
  <c r="AO14" i="21"/>
  <c r="AN14" i="21"/>
  <c r="AM14" i="21"/>
  <c r="AL14" i="21"/>
  <c r="AK14" i="21"/>
  <c r="BV14" i="21" s="1"/>
  <c r="AJ14" i="21"/>
  <c r="CD14" i="21" s="1"/>
  <c r="CM14" i="21" s="1"/>
  <c r="AI14" i="21"/>
  <c r="BT14" i="21" s="1"/>
  <c r="AH14" i="21"/>
  <c r="CB14" i="21" s="1"/>
  <c r="CK14" i="21" s="1"/>
  <c r="AG14" i="21"/>
  <c r="CA14" i="21" s="1"/>
  <c r="CJ14" i="21" s="1"/>
  <c r="AF14" i="21"/>
  <c r="BZ14" i="21" s="1"/>
  <c r="CI14" i="21" s="1"/>
  <c r="AE14" i="21"/>
  <c r="BY14" i="21" s="1"/>
  <c r="CH14" i="21" s="1"/>
  <c r="AD14" i="21"/>
  <c r="BO14" i="21" s="1"/>
  <c r="AC14" i="21"/>
  <c r="BW14" i="21" s="1"/>
  <c r="CF14" i="21" s="1"/>
  <c r="S14" i="21"/>
  <c r="M12" i="21" a="1"/>
  <c r="M12" i="21" s="1"/>
  <c r="I12" i="21" a="1"/>
  <c r="I12" i="21" s="1"/>
  <c r="M11" i="21" a="1"/>
  <c r="M11" i="21" s="1"/>
  <c r="I11" i="21" a="1"/>
  <c r="I11" i="21" s="1"/>
  <c r="CO10" i="21"/>
  <c r="CB10" i="21"/>
  <c r="CK10" i="21" s="1"/>
  <c r="CA10" i="21"/>
  <c r="CJ10" i="21" s="1"/>
  <c r="BG10" i="21"/>
  <c r="BF10" i="21"/>
  <c r="BE10" i="21"/>
  <c r="BD10" i="21"/>
  <c r="BC10" i="21"/>
  <c r="BB10" i="21"/>
  <c r="BA10" i="21"/>
  <c r="AZ10" i="21"/>
  <c r="AY10" i="21"/>
  <c r="AX10" i="21"/>
  <c r="AW10" i="21"/>
  <c r="AV10" i="21"/>
  <c r="AU10" i="21"/>
  <c r="AT10" i="21"/>
  <c r="AS10" i="21"/>
  <c r="AR10" i="21"/>
  <c r="AQ10" i="21"/>
  <c r="AP10" i="21"/>
  <c r="AO10" i="21"/>
  <c r="AN10" i="21"/>
  <c r="AM10" i="21"/>
  <c r="AL10" i="21"/>
  <c r="AK10" i="21"/>
  <c r="CE10" i="21" s="1"/>
  <c r="CN10" i="21" s="1"/>
  <c r="AJ10" i="21"/>
  <c r="BU10" i="21" s="1"/>
  <c r="AI10" i="21"/>
  <c r="BT10" i="21" s="1"/>
  <c r="AH10" i="21"/>
  <c r="BS10" i="21" s="1"/>
  <c r="AG10" i="21"/>
  <c r="BR10" i="21" s="1"/>
  <c r="AF10" i="21"/>
  <c r="BZ10" i="21" s="1"/>
  <c r="CI10" i="21" s="1"/>
  <c r="AE10" i="21"/>
  <c r="BY10" i="21" s="1"/>
  <c r="CH10" i="21" s="1"/>
  <c r="AD10" i="21"/>
  <c r="BO10" i="21" s="1"/>
  <c r="AC10" i="21"/>
  <c r="BN10" i="21" s="1"/>
  <c r="S10" i="21"/>
  <c r="O8" i="21" a="1"/>
  <c r="O8" i="21" s="1"/>
  <c r="N8" i="21" a="1"/>
  <c r="N8" i="21" s="1"/>
  <c r="K8" i="21" a="1"/>
  <c r="K8" i="21" s="1"/>
  <c r="H8" i="21" a="1"/>
  <c r="H8" i="21" s="1"/>
  <c r="O7" i="21" a="1"/>
  <c r="O7" i="21" s="1"/>
  <c r="N7" i="21" a="1"/>
  <c r="N7" i="21" s="1"/>
  <c r="K7" i="21" a="1"/>
  <c r="K7" i="21" s="1"/>
  <c r="H7" i="21" a="1"/>
  <c r="H7" i="21" s="1"/>
  <c r="CO6" i="21"/>
  <c r="BG6" i="21"/>
  <c r="BF6" i="21"/>
  <c r="BE6" i="21"/>
  <c r="BD6" i="21"/>
  <c r="BC6" i="21"/>
  <c r="BB6" i="21"/>
  <c r="BA6" i="21"/>
  <c r="AZ6" i="21"/>
  <c r="AY6" i="21"/>
  <c r="AX6" i="21"/>
  <c r="AW6" i="21"/>
  <c r="AV6" i="21"/>
  <c r="AU6" i="21"/>
  <c r="AT6" i="21"/>
  <c r="AS6" i="21"/>
  <c r="AR6" i="21"/>
  <c r="AQ6" i="21"/>
  <c r="AP6" i="21"/>
  <c r="AO6" i="21"/>
  <c r="AN6" i="21"/>
  <c r="AM6" i="21"/>
  <c r="AL6" i="21"/>
  <c r="AK6" i="21"/>
  <c r="AJ6" i="21"/>
  <c r="BU6" i="21" s="1"/>
  <c r="AI6" i="21"/>
  <c r="BT6" i="21" s="1"/>
  <c r="AH6" i="21"/>
  <c r="CB6" i="21" s="1"/>
  <c r="CK6" i="21" s="1"/>
  <c r="AG6" i="21"/>
  <c r="AF6" i="21"/>
  <c r="BZ6" i="21" s="1"/>
  <c r="CI6" i="21" s="1"/>
  <c r="AE6" i="21"/>
  <c r="BY6" i="21" s="1"/>
  <c r="CH6" i="21" s="1"/>
  <c r="AD6" i="21"/>
  <c r="BX6" i="21" s="1"/>
  <c r="CG6" i="21" s="1"/>
  <c r="AC6" i="21"/>
  <c r="BW6" i="21" s="1"/>
  <c r="CF6" i="21" s="1"/>
  <c r="S6" i="21"/>
  <c r="O32" i="19" a="1"/>
  <c r="O32" i="19" s="1"/>
  <c r="N32" i="19" a="1"/>
  <c r="N32" i="19" s="1"/>
  <c r="M32" i="19" a="1"/>
  <c r="M32" i="19" s="1"/>
  <c r="L32" i="19" a="1"/>
  <c r="L32" i="19" s="1"/>
  <c r="K32" i="19" a="1"/>
  <c r="K32" i="19" s="1"/>
  <c r="J32" i="19" a="1"/>
  <c r="J32" i="19" s="1"/>
  <c r="I32" i="19" a="1"/>
  <c r="I32" i="19" s="1"/>
  <c r="H32" i="19" a="1"/>
  <c r="H32" i="19" s="1"/>
  <c r="G32" i="19" a="1"/>
  <c r="G32" i="19" s="1"/>
  <c r="O31" i="19" a="1"/>
  <c r="O31" i="19" s="1"/>
  <c r="N31" i="19" a="1"/>
  <c r="N31" i="19" s="1"/>
  <c r="M31" i="19" a="1"/>
  <c r="M31" i="19" s="1"/>
  <c r="L31" i="19" a="1"/>
  <c r="L31" i="19" s="1"/>
  <c r="K31" i="19" a="1"/>
  <c r="K31" i="19" s="1"/>
  <c r="J31" i="19" a="1"/>
  <c r="J31" i="19" s="1"/>
  <c r="I31" i="19" a="1"/>
  <c r="I31" i="19" s="1"/>
  <c r="H31" i="19" a="1"/>
  <c r="H31" i="19" s="1"/>
  <c r="G31" i="19" a="1"/>
  <c r="G31" i="19" s="1"/>
  <c r="CO30" i="19"/>
  <c r="BW30" i="19"/>
  <c r="CF30" i="19" s="1"/>
  <c r="BN30" i="19"/>
  <c r="BG30" i="19"/>
  <c r="BF30" i="19"/>
  <c r="BE30" i="19"/>
  <c r="BD30" i="19"/>
  <c r="BC30" i="19"/>
  <c r="BB30" i="19"/>
  <c r="BA30" i="19"/>
  <c r="AZ30" i="19"/>
  <c r="AY30" i="19"/>
  <c r="AX30" i="19"/>
  <c r="AW30" i="19"/>
  <c r="AV30" i="19"/>
  <c r="AU30" i="19"/>
  <c r="AT30" i="19"/>
  <c r="AS30" i="19"/>
  <c r="AR30" i="19"/>
  <c r="AQ30" i="19"/>
  <c r="AP30" i="19"/>
  <c r="AO30" i="19"/>
  <c r="AN30" i="19"/>
  <c r="AM30" i="19"/>
  <c r="AL30" i="19"/>
  <c r="AK30" i="19"/>
  <c r="BV30" i="19" s="1"/>
  <c r="AJ30" i="19"/>
  <c r="BU30" i="19" s="1"/>
  <c r="AI30" i="19"/>
  <c r="AH30" i="19"/>
  <c r="AG30" i="19"/>
  <c r="BR30" i="19" s="1"/>
  <c r="AF30" i="19"/>
  <c r="BZ30" i="19" s="1"/>
  <c r="CI30" i="19" s="1"/>
  <c r="AE30" i="19"/>
  <c r="BY30" i="19" s="1"/>
  <c r="CH30" i="19" s="1"/>
  <c r="AD30" i="19"/>
  <c r="AC30" i="19"/>
  <c r="S30" i="19"/>
  <c r="O28" i="19" a="1"/>
  <c r="O28" i="19" s="1"/>
  <c r="N28" i="19" a="1"/>
  <c r="N28" i="19" s="1"/>
  <c r="M28" i="19" a="1"/>
  <c r="M28" i="19" s="1"/>
  <c r="L28" i="19" a="1"/>
  <c r="L28" i="19" s="1"/>
  <c r="K28" i="19" a="1"/>
  <c r="K28" i="19" s="1"/>
  <c r="J28" i="19" a="1"/>
  <c r="J28" i="19" s="1"/>
  <c r="I28" i="19" a="1"/>
  <c r="I28" i="19" s="1"/>
  <c r="H28" i="19" a="1"/>
  <c r="H28" i="19" s="1"/>
  <c r="G28" i="19" a="1"/>
  <c r="G28" i="19" s="1"/>
  <c r="O27" i="19" a="1"/>
  <c r="O27" i="19" s="1"/>
  <c r="N27" i="19" a="1"/>
  <c r="N27" i="19" s="1"/>
  <c r="M27" i="19" a="1"/>
  <c r="M27" i="19" s="1"/>
  <c r="L27" i="19" a="1"/>
  <c r="L27" i="19" s="1"/>
  <c r="K27" i="19" a="1"/>
  <c r="K27" i="19" s="1"/>
  <c r="J27" i="19" a="1"/>
  <c r="J27" i="19" s="1"/>
  <c r="I27" i="19" a="1"/>
  <c r="I27" i="19" s="1"/>
  <c r="H27" i="19" a="1"/>
  <c r="H27" i="19" s="1"/>
  <c r="G27" i="19" a="1"/>
  <c r="G27" i="19" s="1"/>
  <c r="CO26" i="19"/>
  <c r="BZ26" i="19"/>
  <c r="CI26" i="19" s="1"/>
  <c r="BY26" i="19"/>
  <c r="CH26" i="19" s="1"/>
  <c r="BG26" i="19"/>
  <c r="BF26" i="19"/>
  <c r="BE26" i="19"/>
  <c r="BD26" i="19"/>
  <c r="BC26" i="19"/>
  <c r="BB26" i="19"/>
  <c r="BA26" i="19"/>
  <c r="AZ26" i="19"/>
  <c r="AY26" i="19"/>
  <c r="AX26" i="19"/>
  <c r="AW26" i="19"/>
  <c r="AV26" i="19"/>
  <c r="AU26" i="19"/>
  <c r="AT26" i="19"/>
  <c r="AS26" i="19"/>
  <c r="AR26" i="19"/>
  <c r="AQ26" i="19"/>
  <c r="AP26" i="19"/>
  <c r="AO26" i="19"/>
  <c r="AN26" i="19"/>
  <c r="AM26" i="19"/>
  <c r="AL26" i="19"/>
  <c r="AK26" i="19"/>
  <c r="BV26" i="19" s="1"/>
  <c r="AJ26" i="19"/>
  <c r="BU26" i="19" s="1"/>
  <c r="AI26" i="19"/>
  <c r="BT26" i="19" s="1"/>
  <c r="AH26" i="19"/>
  <c r="AG26" i="19"/>
  <c r="CA26" i="19" s="1"/>
  <c r="CJ26" i="19" s="1"/>
  <c r="AF26" i="19"/>
  <c r="AE26" i="19"/>
  <c r="AD26" i="19"/>
  <c r="BO26" i="19" s="1"/>
  <c r="AC26" i="19"/>
  <c r="BW26" i="19" s="1"/>
  <c r="CF26" i="19" s="1"/>
  <c r="S26" i="19"/>
  <c r="O24" i="19" a="1"/>
  <c r="O24" i="19" s="1"/>
  <c r="N24" i="19" a="1"/>
  <c r="N24" i="19" s="1"/>
  <c r="M24" i="19" a="1"/>
  <c r="M24" i="19" s="1"/>
  <c r="L24" i="19" a="1"/>
  <c r="L24" i="19" s="1"/>
  <c r="O23" i="19" a="1"/>
  <c r="O23" i="19" s="1"/>
  <c r="N23" i="19" a="1"/>
  <c r="N23" i="19" s="1"/>
  <c r="M23" i="19" a="1"/>
  <c r="M23" i="19" s="1"/>
  <c r="L23" i="19" a="1"/>
  <c r="L23" i="19" s="1"/>
  <c r="CO22" i="19"/>
  <c r="BG22" i="19"/>
  <c r="BF22" i="19"/>
  <c r="BE22" i="19"/>
  <c r="BD22" i="19"/>
  <c r="BC22" i="19"/>
  <c r="BB22" i="19"/>
  <c r="BA22" i="19"/>
  <c r="AZ22" i="19"/>
  <c r="AY22" i="19"/>
  <c r="AX22" i="19"/>
  <c r="AW22" i="19"/>
  <c r="AV22" i="19"/>
  <c r="AU22" i="19"/>
  <c r="AT22" i="19"/>
  <c r="AS22" i="19"/>
  <c r="AR22" i="19"/>
  <c r="AQ22" i="19"/>
  <c r="AP22" i="19"/>
  <c r="AO22" i="19"/>
  <c r="AN22" i="19"/>
  <c r="AM22" i="19"/>
  <c r="AL22" i="19"/>
  <c r="AK22" i="19"/>
  <c r="BV22" i="19" s="1"/>
  <c r="AJ22" i="19"/>
  <c r="CD22" i="19" s="1"/>
  <c r="CM22" i="19" s="1"/>
  <c r="AI22" i="19"/>
  <c r="BT22" i="19" s="1"/>
  <c r="AH22" i="19"/>
  <c r="BS22" i="19" s="1"/>
  <c r="AG22" i="19"/>
  <c r="AF22" i="19"/>
  <c r="BZ22" i="19" s="1"/>
  <c r="CI22" i="19" s="1"/>
  <c r="AE22" i="19"/>
  <c r="AD22" i="19"/>
  <c r="BO22" i="19" s="1"/>
  <c r="AC22" i="19"/>
  <c r="S22" i="19"/>
  <c r="O20" i="19" a="1"/>
  <c r="O20" i="19" s="1"/>
  <c r="N20" i="19" a="1"/>
  <c r="N20" i="19" s="1"/>
  <c r="K20" i="19" a="1"/>
  <c r="K20" i="19" s="1"/>
  <c r="H20" i="19" a="1"/>
  <c r="H20" i="19" s="1"/>
  <c r="O19" i="19" a="1"/>
  <c r="O19" i="19" s="1"/>
  <c r="N19" i="19" a="1"/>
  <c r="N19" i="19" s="1"/>
  <c r="K19" i="19" a="1"/>
  <c r="K19" i="19" s="1"/>
  <c r="H19" i="19" a="1"/>
  <c r="H19" i="19" s="1"/>
  <c r="CO18" i="19"/>
  <c r="CA18" i="19"/>
  <c r="CJ18" i="19" s="1"/>
  <c r="BG18" i="19"/>
  <c r="BF18" i="19"/>
  <c r="BE18" i="19"/>
  <c r="BD18" i="19"/>
  <c r="BC18" i="19"/>
  <c r="BB18" i="19"/>
  <c r="BA18" i="19"/>
  <c r="AZ18" i="19"/>
  <c r="AY18" i="19"/>
  <c r="AX18" i="19"/>
  <c r="AW18" i="19"/>
  <c r="AV18" i="19"/>
  <c r="AU18" i="19"/>
  <c r="AT18" i="19"/>
  <c r="AS18" i="19"/>
  <c r="AR18" i="19"/>
  <c r="AQ18" i="19"/>
  <c r="AP18" i="19"/>
  <c r="AO18" i="19"/>
  <c r="AN18" i="19"/>
  <c r="AM18" i="19"/>
  <c r="AL18" i="19"/>
  <c r="AK18" i="19"/>
  <c r="CE18" i="19" s="1"/>
  <c r="CN18" i="19" s="1"/>
  <c r="AJ18" i="19"/>
  <c r="BU18" i="19" s="1"/>
  <c r="AI18" i="19"/>
  <c r="CC18" i="19" s="1"/>
  <c r="CL18" i="19" s="1"/>
  <c r="AH18" i="19"/>
  <c r="BS18" i="19" s="1"/>
  <c r="AG18" i="19"/>
  <c r="BR18" i="19" s="1"/>
  <c r="AF18" i="19"/>
  <c r="AE18" i="19"/>
  <c r="BY18" i="19" s="1"/>
  <c r="CH18" i="19" s="1"/>
  <c r="AD18" i="19"/>
  <c r="BX18" i="19" s="1"/>
  <c r="CG18" i="19" s="1"/>
  <c r="AC18" i="19"/>
  <c r="BN18" i="19" s="1"/>
  <c r="S18" i="19"/>
  <c r="O16" i="19" a="1"/>
  <c r="O16" i="19" s="1"/>
  <c r="N16" i="19" a="1"/>
  <c r="N16" i="19" s="1"/>
  <c r="K16" i="19" a="1"/>
  <c r="K16" i="19" s="1"/>
  <c r="H16" i="19" a="1"/>
  <c r="H16" i="19" s="1"/>
  <c r="O15" i="19" a="1"/>
  <c r="O15" i="19" s="1"/>
  <c r="N15" i="19" a="1"/>
  <c r="N15" i="19" s="1"/>
  <c r="K15" i="19" a="1"/>
  <c r="K15" i="19" s="1"/>
  <c r="H15" i="19" a="1"/>
  <c r="H15" i="19" s="1"/>
  <c r="CO14" i="19"/>
  <c r="BV14" i="19"/>
  <c r="BG14" i="19"/>
  <c r="BF14" i="19"/>
  <c r="BE14" i="19"/>
  <c r="BD14" i="19"/>
  <c r="BC14" i="19"/>
  <c r="BB14" i="19"/>
  <c r="BA14" i="19"/>
  <c r="AZ14" i="19"/>
  <c r="AY14" i="19"/>
  <c r="AX14" i="19"/>
  <c r="AW14" i="19"/>
  <c r="AV14" i="19"/>
  <c r="AU14" i="19"/>
  <c r="AT14" i="19"/>
  <c r="AS14" i="19"/>
  <c r="AR14" i="19"/>
  <c r="AQ14" i="19"/>
  <c r="AP14" i="19"/>
  <c r="AO14" i="19"/>
  <c r="AN14" i="19"/>
  <c r="AM14" i="19"/>
  <c r="AL14" i="19"/>
  <c r="AK14" i="19"/>
  <c r="CE14" i="19" s="1"/>
  <c r="CN14" i="19" s="1"/>
  <c r="AJ14" i="19"/>
  <c r="BU14" i="19" s="1"/>
  <c r="AI14" i="19"/>
  <c r="CC14" i="19" s="1"/>
  <c r="CL14" i="19" s="1"/>
  <c r="AH14" i="19"/>
  <c r="AG14" i="19"/>
  <c r="BR14" i="19" s="1"/>
  <c r="AF14" i="19"/>
  <c r="BQ14" i="19" s="1"/>
  <c r="AE14" i="19"/>
  <c r="AD14" i="19"/>
  <c r="BX14" i="19" s="1"/>
  <c r="CG14" i="19" s="1"/>
  <c r="AC14" i="19"/>
  <c r="BN14" i="19" s="1"/>
  <c r="S14" i="19"/>
  <c r="M12" i="19" a="1"/>
  <c r="M12" i="19" s="1"/>
  <c r="I12" i="19" a="1"/>
  <c r="I12" i="19" s="1"/>
  <c r="M11" i="19" a="1"/>
  <c r="M11" i="19" s="1"/>
  <c r="I11" i="19" a="1"/>
  <c r="I11" i="19" s="1"/>
  <c r="CO10" i="19"/>
  <c r="BW10" i="19"/>
  <c r="CF10" i="19" s="1"/>
  <c r="BQ10" i="19"/>
  <c r="BG10" i="19"/>
  <c r="BF10" i="19"/>
  <c r="BE10" i="19"/>
  <c r="BD10" i="19"/>
  <c r="BC10" i="19"/>
  <c r="BB10" i="19"/>
  <c r="BA10" i="19"/>
  <c r="AZ10" i="19"/>
  <c r="AY10" i="19"/>
  <c r="AX10" i="19"/>
  <c r="AW10" i="19"/>
  <c r="AV10" i="19"/>
  <c r="AU10" i="19"/>
  <c r="AT10" i="19"/>
  <c r="AS10" i="19"/>
  <c r="AR10" i="19"/>
  <c r="AQ10" i="19"/>
  <c r="AP10" i="19"/>
  <c r="AO10" i="19"/>
  <c r="AN10" i="19"/>
  <c r="AM10" i="19"/>
  <c r="AL10" i="19"/>
  <c r="AK10" i="19"/>
  <c r="CE10" i="19" s="1"/>
  <c r="CN10" i="19" s="1"/>
  <c r="AJ10" i="19"/>
  <c r="CD10" i="19" s="1"/>
  <c r="CM10" i="19" s="1"/>
  <c r="AI10" i="19"/>
  <c r="CC10" i="19" s="1"/>
  <c r="CL10" i="19" s="1"/>
  <c r="AH10" i="19"/>
  <c r="CB10" i="19" s="1"/>
  <c r="CK10" i="19" s="1"/>
  <c r="AG10" i="19"/>
  <c r="CA10" i="19" s="1"/>
  <c r="CJ10" i="19" s="1"/>
  <c r="AF10" i="19"/>
  <c r="BZ10" i="19" s="1"/>
  <c r="CI10" i="19" s="1"/>
  <c r="AE10" i="19"/>
  <c r="BP10" i="19" s="1"/>
  <c r="AD10" i="19"/>
  <c r="AC10" i="19"/>
  <c r="S10" i="19"/>
  <c r="O8" i="19" a="1"/>
  <c r="O8" i="19" s="1"/>
  <c r="N8" i="19" a="1"/>
  <c r="N8" i="19" s="1"/>
  <c r="O7" i="19" a="1"/>
  <c r="O7" i="19" s="1"/>
  <c r="N7" i="19" a="1"/>
  <c r="N7" i="19" s="1"/>
  <c r="CO6" i="19"/>
  <c r="CE6" i="19"/>
  <c r="CN6" i="19" s="1"/>
  <c r="CD6" i="19"/>
  <c r="CM6" i="19" s="1"/>
  <c r="BG6" i="19"/>
  <c r="BF6" i="19"/>
  <c r="BE6" i="19"/>
  <c r="BD6" i="19"/>
  <c r="BC6" i="19"/>
  <c r="BB6" i="19"/>
  <c r="BA6" i="19"/>
  <c r="AZ6" i="19"/>
  <c r="AY6" i="19"/>
  <c r="AX6" i="19"/>
  <c r="AW6" i="19"/>
  <c r="AV6" i="19"/>
  <c r="AU6" i="19"/>
  <c r="AT6" i="19"/>
  <c r="AS6" i="19"/>
  <c r="AR6" i="19"/>
  <c r="AQ6" i="19"/>
  <c r="AP6" i="19"/>
  <c r="AO6" i="19"/>
  <c r="AN6" i="19"/>
  <c r="AM6" i="19"/>
  <c r="AL6" i="19"/>
  <c r="AK6" i="19"/>
  <c r="BV6" i="19" s="1"/>
  <c r="AJ6" i="19"/>
  <c r="BU6" i="19" s="1"/>
  <c r="AI6" i="19"/>
  <c r="BT6" i="19" s="1"/>
  <c r="AH6" i="19"/>
  <c r="BS6" i="19" s="1"/>
  <c r="AG6" i="19"/>
  <c r="BR6" i="19" s="1"/>
  <c r="AF6" i="19"/>
  <c r="BZ6" i="19" s="1"/>
  <c r="CI6" i="19" s="1"/>
  <c r="AE6" i="19"/>
  <c r="BP6" i="19" s="1"/>
  <c r="AD6" i="19"/>
  <c r="BO6" i="19" s="1"/>
  <c r="AC6" i="19"/>
  <c r="S6" i="19"/>
  <c r="BG30" i="2"/>
  <c r="BF30" i="2"/>
  <c r="BG26" i="2"/>
  <c r="BF26" i="2"/>
  <c r="BG22" i="2"/>
  <c r="BF22" i="2"/>
  <c r="BG18" i="2"/>
  <c r="BF18" i="2"/>
  <c r="BG14" i="2"/>
  <c r="BF14" i="2"/>
  <c r="BG10" i="2"/>
  <c r="BF10" i="2"/>
  <c r="BG6" i="2"/>
  <c r="BF6" i="2"/>
  <c r="S6" i="2"/>
  <c r="CO30" i="2"/>
  <c r="CO26" i="2"/>
  <c r="CO22" i="2"/>
  <c r="CO18" i="2"/>
  <c r="CO14" i="2"/>
  <c r="CO10" i="2"/>
  <c r="CO6" i="2"/>
  <c r="I23" i="19" a="1"/>
  <c r="I24" i="19" a="1"/>
  <c r="L16" i="21" a="1"/>
  <c r="M20" i="21" a="1"/>
  <c r="L20" i="21" a="1"/>
  <c r="G15" i="21" a="1"/>
  <c r="M15" i="21" a="1"/>
  <c r="L8" i="21" a="1"/>
  <c r="J11" i="21" a="1"/>
  <c r="J15" i="21" a="1"/>
  <c r="L11" i="21" a="1"/>
  <c r="M7" i="21" a="1"/>
  <c r="L15" i="21" a="1"/>
  <c r="O11" i="21" a="1"/>
  <c r="L12" i="21" a="1"/>
  <c r="M19" i="21" a="1"/>
  <c r="G16" i="21" a="1"/>
  <c r="N11" i="21" a="1"/>
  <c r="K12" i="21" a="1"/>
  <c r="I20" i="21" a="1"/>
  <c r="J16" i="21" a="1"/>
  <c r="I15" i="21" a="1"/>
  <c r="L7" i="21" a="1"/>
  <c r="H12" i="21" a="1"/>
  <c r="J12" i="21" a="1"/>
  <c r="M8" i="21" a="1"/>
  <c r="L19" i="21" a="1"/>
  <c r="J8" i="21" a="1"/>
  <c r="J19" i="21" a="1"/>
  <c r="G20" i="21" a="1"/>
  <c r="G12" i="21" a="1"/>
  <c r="I19" i="21" a="1"/>
  <c r="I16" i="21" a="1"/>
  <c r="J20" i="21" a="1"/>
  <c r="G19" i="21" a="1"/>
  <c r="M16" i="21" a="1"/>
  <c r="O12" i="21" a="1"/>
  <c r="K11" i="21" a="1"/>
  <c r="J7" i="21" a="1"/>
  <c r="G11" i="21" a="1"/>
  <c r="N12" i="21" a="1"/>
  <c r="G8" i="21" a="1"/>
  <c r="G7" i="21" a="1"/>
  <c r="H11" i="21" a="1"/>
  <c r="O12" i="19" a="1"/>
  <c r="O11" i="19" a="1"/>
  <c r="N11" i="19" a="1"/>
  <c r="N12" i="19" a="1"/>
  <c r="L12" i="19" a="1"/>
  <c r="L11" i="19" a="1"/>
  <c r="I8" i="19" a="1"/>
  <c r="I7" i="19" a="1"/>
  <c r="M8" i="19" a="1"/>
  <c r="M7" i="19" a="1"/>
  <c r="L8" i="19" a="1"/>
  <c r="L7" i="19" a="1"/>
  <c r="I8" i="21" a="1"/>
  <c r="I7" i="21" a="1"/>
  <c r="H23" i="19" a="1"/>
  <c r="BI26" i="19" a="1"/>
  <c r="AB18" i="21" a="1"/>
  <c r="BH6" i="19" a="1"/>
  <c r="W6" i="19" a="1"/>
  <c r="H8" i="19" a="1"/>
  <c r="BJ18" i="19" a="1"/>
  <c r="Z10" i="19" a="1"/>
  <c r="BK22" i="19" a="1"/>
  <c r="BK18" i="19" a="1"/>
  <c r="J24" i="19" a="1"/>
  <c r="Y6" i="19" a="1"/>
  <c r="BH6" i="21" a="1"/>
  <c r="BI30" i="21" a="1"/>
  <c r="T18" i="19" a="1"/>
  <c r="X18" i="21" a="1"/>
  <c r="BH22" i="21" a="1"/>
  <c r="Y26" i="21" a="1"/>
  <c r="BI14" i="21" a="1"/>
  <c r="K8" i="19" a="1"/>
  <c r="M16" i="19" a="1"/>
  <c r="X14" i="21" a="1"/>
  <c r="BH14" i="19" a="1"/>
  <c r="Y26" i="19" a="1"/>
  <c r="BJ10" i="19" a="1"/>
  <c r="U14" i="21" a="1"/>
  <c r="G20" i="19" a="1"/>
  <c r="M19" i="19" a="1"/>
  <c r="Y18" i="21" a="1"/>
  <c r="W10" i="21" a="1"/>
  <c r="G12" i="19" a="1"/>
  <c r="L20" i="19" a="1"/>
  <c r="L19" i="19" a="1"/>
  <c r="AA10" i="19" a="1"/>
  <c r="AB22" i="21" a="1"/>
  <c r="U18" i="21" a="1"/>
  <c r="I15" i="19" a="1"/>
  <c r="K23" i="19" a="1"/>
  <c r="J20" i="19" a="1"/>
  <c r="K7" i="19" a="1"/>
  <c r="X26" i="21" a="1"/>
  <c r="J8" i="19" a="1"/>
  <c r="BJ30" i="21" a="1"/>
  <c r="X18" i="19" a="1"/>
  <c r="BI26" i="21" a="1"/>
  <c r="BH14" i="21" a="1"/>
  <c r="BJ22" i="21" a="1"/>
  <c r="BK18" i="21" a="1"/>
  <c r="M15" i="19" a="1"/>
  <c r="V18" i="19" a="1"/>
  <c r="X10" i="21" a="1"/>
  <c r="BK6" i="21" a="1"/>
  <c r="BI10" i="21" a="1"/>
  <c r="BJ14" i="19" a="1"/>
  <c r="T14" i="19" a="1"/>
  <c r="Y30" i="19" a="1"/>
  <c r="BJ26" i="21" a="1"/>
  <c r="U22" i="19" a="1"/>
  <c r="BH10" i="19" a="1"/>
  <c r="BK30" i="21" a="1"/>
  <c r="Z14" i="21" a="1"/>
  <c r="G8" i="19" a="1"/>
  <c r="U26" i="21" a="1"/>
  <c r="Y18" i="19" a="1"/>
  <c r="W18" i="19" a="1"/>
  <c r="AB18" i="19" a="1"/>
  <c r="BH30" i="19" a="1"/>
  <c r="BK14" i="19" a="1"/>
  <c r="BH10" i="21" a="1"/>
  <c r="W22" i="19" a="1"/>
  <c r="I19" i="19" a="1"/>
  <c r="U18" i="19" a="1"/>
  <c r="T30" i="19" a="1"/>
  <c r="J12" i="19" a="1"/>
  <c r="G19" i="19" a="1"/>
  <c r="G11" i="19" a="1"/>
  <c r="U6" i="21" a="1"/>
  <c r="AB14" i="19" a="1"/>
  <c r="BH18" i="19" a="1"/>
  <c r="BK10" i="19" a="1"/>
  <c r="L15" i="19" a="1"/>
  <c r="BK10" i="21" a="1"/>
  <c r="G7" i="19" a="1"/>
  <c r="BH30" i="21" a="1"/>
  <c r="Z18" i="19" a="1"/>
  <c r="V14" i="19" a="1"/>
  <c r="BJ22" i="19" a="1"/>
  <c r="Y10" i="21" a="1"/>
  <c r="V10" i="21" a="1"/>
  <c r="T10" i="19" a="1"/>
  <c r="BH26" i="21" a="1"/>
  <c r="AA14" i="19" a="1"/>
  <c r="M20" i="19" a="1"/>
  <c r="T26" i="21" a="1"/>
  <c r="H7" i="19" a="1"/>
  <c r="Y22" i="21" a="1"/>
  <c r="X10" i="19" a="1"/>
  <c r="BI18" i="19" a="1"/>
  <c r="Z14" i="19" a="1"/>
  <c r="X14" i="19" a="1"/>
  <c r="Z6" i="19" a="1"/>
  <c r="V22" i="19" a="1"/>
  <c r="BI10" i="19" a="1"/>
  <c r="AA18" i="21" a="1"/>
  <c r="W6" i="21" a="1"/>
  <c r="W14" i="21" a="1"/>
  <c r="U30" i="21" a="1"/>
  <c r="J16" i="19" a="1"/>
  <c r="U30" i="19" a="1"/>
  <c r="Y14" i="21" a="1"/>
  <c r="BK6" i="19" a="1"/>
  <c r="X30" i="19" a="1"/>
  <c r="BK26" i="19" a="1"/>
  <c r="W26" i="21" a="1"/>
  <c r="AB26" i="21" a="1"/>
  <c r="H12" i="19" a="1"/>
  <c r="AA22" i="21" a="1"/>
  <c r="BJ26" i="19" a="1"/>
  <c r="J23" i="19" a="1"/>
  <c r="BJ6" i="21" a="1"/>
  <c r="I20" i="19" a="1"/>
  <c r="U14" i="19" a="1"/>
  <c r="W26" i="19" a="1"/>
  <c r="BK30" i="19" a="1"/>
  <c r="V26" i="21" a="1"/>
  <c r="BH26" i="19" a="1"/>
  <c r="W14" i="19" a="1"/>
  <c r="L16" i="19" a="1"/>
  <c r="Y22" i="19" a="1"/>
  <c r="J7" i="19" a="1"/>
  <c r="BK26" i="21" a="1"/>
  <c r="T10" i="21" a="1"/>
  <c r="X26" i="19" a="1"/>
  <c r="W10" i="19" a="1"/>
  <c r="H11" i="19" a="1"/>
  <c r="BI22" i="21" a="1"/>
  <c r="BH18" i="21" a="1"/>
  <c r="G16" i="19" a="1"/>
  <c r="BJ10" i="21" a="1"/>
  <c r="Z30" i="19" a="1"/>
  <c r="W18" i="21" a="1"/>
  <c r="G24" i="19" a="1"/>
  <c r="V10" i="19" a="1"/>
  <c r="BJ18" i="21" a="1"/>
  <c r="AA22" i="19" a="1"/>
  <c r="BJ30" i="19" a="1"/>
  <c r="J19" i="19" a="1"/>
  <c r="Z26" i="19" a="1"/>
  <c r="V6" i="19" a="1"/>
  <c r="J15" i="19" a="1"/>
  <c r="T30" i="21" a="1"/>
  <c r="U10" i="19" a="1"/>
  <c r="J11" i="19" a="1"/>
  <c r="BK22" i="21" a="1"/>
  <c r="BI30" i="19" a="1"/>
  <c r="T6" i="21" a="1"/>
  <c r="V6" i="21" a="1"/>
  <c r="AB30" i="19" a="1"/>
  <c r="G23" i="19" a="1"/>
  <c r="I16" i="19" a="1"/>
  <c r="Z22" i="19" a="1"/>
  <c r="K24" i="19" a="1"/>
  <c r="V22" i="21" a="1"/>
  <c r="BH22" i="19" a="1"/>
  <c r="BJ14" i="21" a="1"/>
  <c r="BJ6" i="19" a="1"/>
  <c r="BI6" i="21" a="1"/>
  <c r="BI6" i="19" a="1"/>
  <c r="BI14" i="19" a="1"/>
  <c r="BI18" i="21" a="1"/>
  <c r="K11" i="19" a="1"/>
  <c r="BI22" i="19" a="1"/>
  <c r="BK14" i="21" a="1"/>
  <c r="W22" i="21" a="1"/>
  <c r="Z18" i="21" a="1"/>
  <c r="Z10" i="21" a="1"/>
  <c r="AB10" i="21" a="1"/>
  <c r="T26" i="19" a="1"/>
  <c r="K12" i="19" a="1"/>
  <c r="AA26" i="19" a="1"/>
  <c r="H24" i="19" a="1"/>
  <c r="G15" i="19" a="1"/>
  <c r="CC26" i="19" l="1"/>
  <c r="CL26" i="19" s="1"/>
  <c r="CD26" i="19"/>
  <c r="CM26" i="19" s="1"/>
  <c r="BP6" i="21"/>
  <c r="BO6" i="21"/>
  <c r="K7" i="19"/>
  <c r="K8" i="19"/>
  <c r="H8" i="19"/>
  <c r="H7" i="19"/>
  <c r="BY6" i="19"/>
  <c r="CH6" i="19" s="1"/>
  <c r="CB6" i="19"/>
  <c r="CK6" i="19" s="1"/>
  <c r="CC6" i="19"/>
  <c r="CL6" i="19" s="1"/>
  <c r="CE30" i="19"/>
  <c r="CN30" i="19" s="1"/>
  <c r="CD30" i="19"/>
  <c r="CM30" i="19" s="1"/>
  <c r="K23" i="19"/>
  <c r="K24" i="19"/>
  <c r="J24" i="19"/>
  <c r="J23" i="19"/>
  <c r="I24" i="19"/>
  <c r="I23" i="19"/>
  <c r="H24" i="19"/>
  <c r="H23" i="19"/>
  <c r="G24" i="19"/>
  <c r="G23" i="19"/>
  <c r="CC22" i="19"/>
  <c r="CL22" i="19" s="1"/>
  <c r="CC10" i="21"/>
  <c r="CL10" i="21" s="1"/>
  <c r="BV10" i="21"/>
  <c r="BQ22" i="19"/>
  <c r="BU22" i="19"/>
  <c r="BX22" i="19"/>
  <c r="CG22" i="19" s="1"/>
  <c r="CB22" i="19"/>
  <c r="CK22" i="19" s="1"/>
  <c r="BP14" i="21"/>
  <c r="BS14" i="21"/>
  <c r="BR14" i="21"/>
  <c r="BR18" i="21"/>
  <c r="BV18" i="21"/>
  <c r="BX18" i="21"/>
  <c r="CG18" i="21" s="1"/>
  <c r="BY18" i="21"/>
  <c r="CH18" i="21" s="1"/>
  <c r="CD10" i="21"/>
  <c r="CM10" i="21" s="1"/>
  <c r="BP10" i="21"/>
  <c r="BQ10" i="21"/>
  <c r="BQ6" i="21"/>
  <c r="BI6" i="21"/>
  <c r="CQ6" i="21" s="1"/>
  <c r="CS6" i="21" s="1"/>
  <c r="CY6" i="21" s="1"/>
  <c r="H11" i="21"/>
  <c r="BK26" i="21"/>
  <c r="T6" i="21"/>
  <c r="CT6" i="21" s="1"/>
  <c r="V22" i="21"/>
  <c r="BK22" i="21"/>
  <c r="G7" i="21"/>
  <c r="Y10" i="21"/>
  <c r="W26" i="21"/>
  <c r="BJ6" i="21"/>
  <c r="BM6" i="21" s="1"/>
  <c r="BK6" i="21"/>
  <c r="G8" i="21"/>
  <c r="N12" i="21"/>
  <c r="BH6" i="21"/>
  <c r="G11" i="21"/>
  <c r="AB22" i="21"/>
  <c r="I7" i="21"/>
  <c r="J7" i="21"/>
  <c r="V10" i="21"/>
  <c r="BK10" i="21"/>
  <c r="K11" i="21"/>
  <c r="O12" i="21"/>
  <c r="M16" i="21"/>
  <c r="G19" i="21"/>
  <c r="J20" i="21"/>
  <c r="X26" i="21"/>
  <c r="I8" i="21"/>
  <c r="W10" i="21"/>
  <c r="I16" i="21"/>
  <c r="Y18" i="21"/>
  <c r="I19" i="21"/>
  <c r="BI18" i="21"/>
  <c r="CQ18" i="21" s="1"/>
  <c r="CS18" i="21" s="1"/>
  <c r="CY18" i="21" s="1"/>
  <c r="G12" i="21"/>
  <c r="AA18" i="21"/>
  <c r="G20" i="21"/>
  <c r="J19" i="21"/>
  <c r="J8" i="21"/>
  <c r="W14" i="21"/>
  <c r="BH14" i="21"/>
  <c r="L19" i="21"/>
  <c r="M8" i="21"/>
  <c r="J12" i="21"/>
  <c r="H12" i="21"/>
  <c r="AB18" i="21"/>
  <c r="BK30" i="21"/>
  <c r="BI26" i="21"/>
  <c r="CQ26" i="21" s="1"/>
  <c r="CS26" i="21" s="1"/>
  <c r="CY26" i="21" s="1"/>
  <c r="L7" i="21"/>
  <c r="X10" i="21"/>
  <c r="I15" i="21"/>
  <c r="J16" i="21"/>
  <c r="BJ18" i="21"/>
  <c r="BM18" i="21" s="1"/>
  <c r="I20" i="21"/>
  <c r="BI22" i="21"/>
  <c r="CQ22" i="21" s="1"/>
  <c r="CS22" i="21" s="1"/>
  <c r="CY22" i="21" s="1"/>
  <c r="K12" i="21"/>
  <c r="N11" i="21"/>
  <c r="X14" i="21"/>
  <c r="G16" i="21"/>
  <c r="M19" i="21"/>
  <c r="L12" i="21"/>
  <c r="O11" i="21"/>
  <c r="L15" i="21"/>
  <c r="U30" i="21"/>
  <c r="CV30" i="21" s="1"/>
  <c r="CW30" i="21" s="1"/>
  <c r="DA30" i="21" s="1"/>
  <c r="Y26" i="21"/>
  <c r="T30" i="21"/>
  <c r="CT30" i="21" s="1"/>
  <c r="CU30" i="21" s="1"/>
  <c r="CZ30" i="21" s="1"/>
  <c r="BH30" i="21"/>
  <c r="BJ30" i="21"/>
  <c r="BM30" i="21" s="1"/>
  <c r="AB26" i="21"/>
  <c r="BI30" i="21"/>
  <c r="CQ30" i="21" s="1"/>
  <c r="CS30" i="21" s="1"/>
  <c r="CY30" i="21" s="1"/>
  <c r="U6" i="21"/>
  <c r="CV6" i="21" s="1"/>
  <c r="CW6" i="21" s="1"/>
  <c r="DA6" i="21" s="1"/>
  <c r="M7" i="21"/>
  <c r="BH10" i="21"/>
  <c r="L11" i="21"/>
  <c r="J15" i="21"/>
  <c r="BI14" i="21"/>
  <c r="CQ14" i="21" s="1"/>
  <c r="CS14" i="21" s="1"/>
  <c r="CY14" i="21" s="1"/>
  <c r="BK18" i="21"/>
  <c r="V6" i="21"/>
  <c r="T10" i="21"/>
  <c r="J11" i="21"/>
  <c r="BI10" i="21"/>
  <c r="CQ10" i="21" s="1"/>
  <c r="U14" i="21"/>
  <c r="CV14" i="21" s="1"/>
  <c r="CW14" i="21" s="1"/>
  <c r="DA14" i="21" s="1"/>
  <c r="BJ14" i="21"/>
  <c r="BM14" i="21" s="1"/>
  <c r="U26" i="21"/>
  <c r="CV26" i="21" s="1"/>
  <c r="CW26" i="21" s="1"/>
  <c r="DA26" i="21" s="1"/>
  <c r="W6" i="21"/>
  <c r="L8" i="21"/>
  <c r="BJ10" i="21"/>
  <c r="BK14" i="21"/>
  <c r="T26" i="21"/>
  <c r="CT26" i="21" s="1"/>
  <c r="CU26" i="21" s="1"/>
  <c r="CZ26" i="21" s="1"/>
  <c r="Z10" i="21"/>
  <c r="M15" i="21"/>
  <c r="U18" i="21"/>
  <c r="CV18" i="21" s="1"/>
  <c r="CW18" i="21" s="1"/>
  <c r="DA18" i="21" s="1"/>
  <c r="W22" i="21"/>
  <c r="BH22" i="21"/>
  <c r="G15" i="21"/>
  <c r="L20" i="21"/>
  <c r="AB10" i="21"/>
  <c r="W18" i="21"/>
  <c r="M20" i="21"/>
  <c r="BH18" i="21"/>
  <c r="Y22" i="21"/>
  <c r="L16" i="21"/>
  <c r="X18" i="21"/>
  <c r="BJ22" i="21"/>
  <c r="BM22" i="21" s="1"/>
  <c r="V26" i="21"/>
  <c r="BH26" i="21"/>
  <c r="BJ26" i="21"/>
  <c r="BM26" i="21" s="1"/>
  <c r="Y14" i="21"/>
  <c r="Z18" i="21"/>
  <c r="Z14" i="21"/>
  <c r="AA22" i="21"/>
  <c r="BT26" i="21"/>
  <c r="CC26" i="21"/>
  <c r="CL26" i="21" s="1"/>
  <c r="CC6" i="21"/>
  <c r="CL6" i="21" s="1"/>
  <c r="Q31" i="21"/>
  <c r="E29" i="21"/>
  <c r="P31" i="21"/>
  <c r="P30" i="21"/>
  <c r="CA6" i="21"/>
  <c r="CJ6" i="21" s="1"/>
  <c r="CD6" i="21"/>
  <c r="CM6" i="21" s="1"/>
  <c r="BV6" i="21"/>
  <c r="CE6" i="21"/>
  <c r="CN6" i="21" s="1"/>
  <c r="BW22" i="21"/>
  <c r="CF22" i="21" s="1"/>
  <c r="BN22" i="21"/>
  <c r="BO22" i="21"/>
  <c r="BU14" i="21"/>
  <c r="BR26" i="21"/>
  <c r="CA26" i="21"/>
  <c r="CJ26" i="21" s="1"/>
  <c r="BR6" i="21"/>
  <c r="BS6" i="21"/>
  <c r="BX10" i="21"/>
  <c r="CG10" i="21" s="1"/>
  <c r="BQ14" i="21"/>
  <c r="Q23" i="21"/>
  <c r="E21" i="21"/>
  <c r="BP30" i="21"/>
  <c r="BQ30" i="21"/>
  <c r="BX30" i="21"/>
  <c r="CG30" i="21" s="1"/>
  <c r="BR22" i="21"/>
  <c r="P27" i="21"/>
  <c r="BS30" i="21"/>
  <c r="CB30" i="21"/>
  <c r="CK30" i="21" s="1"/>
  <c r="BS22" i="21"/>
  <c r="E25" i="21"/>
  <c r="Q27" i="21"/>
  <c r="BT30" i="21"/>
  <c r="CC30" i="21"/>
  <c r="CL30" i="21" s="1"/>
  <c r="CA30" i="21"/>
  <c r="CJ30" i="21" s="1"/>
  <c r="BN18" i="21"/>
  <c r="BU30" i="21"/>
  <c r="CD30" i="21"/>
  <c r="CM30" i="21" s="1"/>
  <c r="BW10" i="21"/>
  <c r="CF10" i="21" s="1"/>
  <c r="BQ18" i="21"/>
  <c r="BO26" i="21"/>
  <c r="BN14" i="21"/>
  <c r="BN6" i="21"/>
  <c r="BS26" i="21"/>
  <c r="BO30" i="21"/>
  <c r="CB18" i="19"/>
  <c r="CK18" i="19" s="1"/>
  <c r="BV18" i="19"/>
  <c r="BT18" i="19"/>
  <c r="L20" i="19"/>
  <c r="L19" i="19"/>
  <c r="M19" i="19"/>
  <c r="M20" i="19"/>
  <c r="I19" i="19"/>
  <c r="J19" i="19"/>
  <c r="I20" i="19"/>
  <c r="J20" i="19"/>
  <c r="G20" i="19"/>
  <c r="G19" i="19"/>
  <c r="BO18" i="19"/>
  <c r="BW18" i="19"/>
  <c r="CF18" i="19" s="1"/>
  <c r="M15" i="19"/>
  <c r="L16" i="19"/>
  <c r="M16" i="19"/>
  <c r="L15" i="19"/>
  <c r="I16" i="19"/>
  <c r="I15" i="19"/>
  <c r="J16" i="19"/>
  <c r="J15" i="19"/>
  <c r="G15" i="19"/>
  <c r="G16" i="19"/>
  <c r="CD14" i="19"/>
  <c r="CM14" i="19" s="1"/>
  <c r="BW14" i="19"/>
  <c r="CF14" i="19" s="1"/>
  <c r="BZ14" i="19"/>
  <c r="CI14" i="19" s="1"/>
  <c r="CA14" i="19"/>
  <c r="CJ14" i="19" s="1"/>
  <c r="O11" i="19"/>
  <c r="O12" i="19"/>
  <c r="N12" i="19"/>
  <c r="N11" i="19"/>
  <c r="L11" i="19"/>
  <c r="L12" i="19"/>
  <c r="K11" i="19"/>
  <c r="K12" i="19"/>
  <c r="J11" i="19"/>
  <c r="J12" i="19"/>
  <c r="H11" i="19"/>
  <c r="H12" i="19"/>
  <c r="G11" i="19"/>
  <c r="G12" i="19"/>
  <c r="BT10" i="19"/>
  <c r="BY10" i="19"/>
  <c r="CH10" i="19" s="1"/>
  <c r="BU10" i="19"/>
  <c r="BR10" i="19"/>
  <c r="BH6" i="19"/>
  <c r="BK30" i="19"/>
  <c r="BJ10" i="19"/>
  <c r="BI30" i="19"/>
  <c r="CQ30" i="19" s="1"/>
  <c r="CS30" i="19" s="1"/>
  <c r="CY30" i="19" s="1"/>
  <c r="BI6" i="19"/>
  <c r="CQ6" i="19" s="1"/>
  <c r="W26" i="19"/>
  <c r="BI26" i="19"/>
  <c r="CQ26" i="19" s="1"/>
  <c r="CS26" i="19" s="1"/>
  <c r="CY26" i="19" s="1"/>
  <c r="V14" i="19"/>
  <c r="Y26" i="19"/>
  <c r="M8" i="19"/>
  <c r="I7" i="19"/>
  <c r="BH22" i="19"/>
  <c r="W18" i="19"/>
  <c r="BK22" i="19"/>
  <c r="X30" i="19"/>
  <c r="BI18" i="19"/>
  <c r="CQ18" i="19" s="1"/>
  <c r="CS18" i="19" s="1"/>
  <c r="CY18" i="19" s="1"/>
  <c r="X26" i="19"/>
  <c r="L8" i="19"/>
  <c r="X14" i="19"/>
  <c r="X18" i="19"/>
  <c r="Y30" i="19"/>
  <c r="BH18" i="19"/>
  <c r="U22" i="19"/>
  <c r="CV22" i="19" s="1"/>
  <c r="V22" i="19"/>
  <c r="V6" i="19"/>
  <c r="BK6" i="19"/>
  <c r="G8" i="19"/>
  <c r="X10" i="19"/>
  <c r="W6" i="19"/>
  <c r="AA26" i="19"/>
  <c r="BK26" i="19"/>
  <c r="Z30" i="19"/>
  <c r="W22" i="19"/>
  <c r="BI22" i="19"/>
  <c r="CQ22" i="19" s="1"/>
  <c r="BI14" i="19"/>
  <c r="CQ14" i="19" s="1"/>
  <c r="CS14" i="19" s="1"/>
  <c r="CY14" i="19" s="1"/>
  <c r="I8" i="19"/>
  <c r="Z14" i="19"/>
  <c r="AB18" i="19"/>
  <c r="Z18" i="19"/>
  <c r="Y6" i="19"/>
  <c r="L7" i="19"/>
  <c r="BJ18" i="19"/>
  <c r="BM18" i="19" s="1"/>
  <c r="T26" i="19"/>
  <c r="AA10" i="19"/>
  <c r="BI10" i="19"/>
  <c r="CQ10" i="19" s="1"/>
  <c r="AB14" i="19"/>
  <c r="T14" i="19"/>
  <c r="CT14" i="19" s="1"/>
  <c r="BK14" i="19"/>
  <c r="U14" i="19"/>
  <c r="CV14" i="19" s="1"/>
  <c r="CW14" i="19" s="1"/>
  <c r="DA14" i="19" s="1"/>
  <c r="U18" i="19"/>
  <c r="CV18" i="19" s="1"/>
  <c r="CW18" i="19" s="1"/>
  <c r="DA18" i="19" s="1"/>
  <c r="Y22" i="19"/>
  <c r="BH26" i="19"/>
  <c r="T30" i="19"/>
  <c r="CT30" i="19" s="1"/>
  <c r="CU30" i="19" s="1"/>
  <c r="CZ30" i="19" s="1"/>
  <c r="DB30" i="19" s="1"/>
  <c r="BH30" i="19"/>
  <c r="J8" i="19"/>
  <c r="U10" i="19"/>
  <c r="CV10" i="19" s="1"/>
  <c r="M7" i="19"/>
  <c r="T10" i="19"/>
  <c r="BK10" i="19"/>
  <c r="BK18" i="19"/>
  <c r="U30" i="19"/>
  <c r="CV30" i="19" s="1"/>
  <c r="CW30" i="19" s="1"/>
  <c r="DA30" i="19" s="1"/>
  <c r="J7" i="19"/>
  <c r="V10" i="19"/>
  <c r="BJ6" i="19"/>
  <c r="BM6" i="19" s="1"/>
  <c r="G7" i="19"/>
  <c r="W10" i="19"/>
  <c r="BH10" i="19"/>
  <c r="BJ22" i="19"/>
  <c r="BM22" i="19" s="1"/>
  <c r="BJ14" i="19"/>
  <c r="BM14" i="19" s="1"/>
  <c r="T18" i="19"/>
  <c r="CT18" i="19" s="1"/>
  <c r="V18" i="19"/>
  <c r="W14" i="19"/>
  <c r="BH14" i="19"/>
  <c r="AA22" i="19"/>
  <c r="BJ26" i="19"/>
  <c r="BM26" i="19" s="1"/>
  <c r="BJ30" i="19"/>
  <c r="BM30" i="19" s="1"/>
  <c r="Y18" i="19"/>
  <c r="Z26" i="19"/>
  <c r="Z22" i="19"/>
  <c r="Z10" i="19"/>
  <c r="AB30" i="19"/>
  <c r="Z6" i="19"/>
  <c r="AA14" i="19"/>
  <c r="BT30" i="19"/>
  <c r="CC30" i="19"/>
  <c r="CL30" i="19" s="1"/>
  <c r="BS10" i="19"/>
  <c r="CB14" i="19"/>
  <c r="CK14" i="19" s="1"/>
  <c r="BS14" i="19"/>
  <c r="BN22" i="19"/>
  <c r="BT14" i="19"/>
  <c r="CE26" i="19"/>
  <c r="CN26" i="19" s="1"/>
  <c r="BX26" i="19"/>
  <c r="CG26" i="19" s="1"/>
  <c r="CA30" i="19"/>
  <c r="CJ30" i="19" s="1"/>
  <c r="CD18" i="19"/>
  <c r="CM18" i="19" s="1"/>
  <c r="BP22" i="19"/>
  <c r="BR22" i="19"/>
  <c r="CA22" i="19"/>
  <c r="CJ22" i="19" s="1"/>
  <c r="BQ6" i="19"/>
  <c r="BV10" i="19"/>
  <c r="BP26" i="19"/>
  <c r="BN26" i="19"/>
  <c r="BP30" i="19"/>
  <c r="CA6" i="19"/>
  <c r="CJ6" i="19" s="1"/>
  <c r="CE22" i="19"/>
  <c r="CN22" i="19" s="1"/>
  <c r="BW22" i="19"/>
  <c r="CF22" i="19" s="1"/>
  <c r="BQ26" i="19"/>
  <c r="BQ30" i="19"/>
  <c r="BO30" i="19"/>
  <c r="BO10" i="19"/>
  <c r="BX10" i="19"/>
  <c r="CG10" i="19" s="1"/>
  <c r="BX6" i="19"/>
  <c r="CG6" i="19" s="1"/>
  <c r="BN10" i="19"/>
  <c r="BP14" i="19"/>
  <c r="BY14" i="19"/>
  <c r="CH14" i="19" s="1"/>
  <c r="BR26" i="19"/>
  <c r="BN6" i="19"/>
  <c r="BW6" i="19"/>
  <c r="CF6" i="19" s="1"/>
  <c r="BO14" i="19"/>
  <c r="BQ18" i="19"/>
  <c r="BZ18" i="19"/>
  <c r="CI18" i="19" s="1"/>
  <c r="BP18" i="19"/>
  <c r="BY22" i="19"/>
  <c r="CH22" i="19" s="1"/>
  <c r="BS26" i="19"/>
  <c r="CB26" i="19"/>
  <c r="CK26" i="19" s="1"/>
  <c r="BS30" i="19"/>
  <c r="CB30" i="19"/>
  <c r="CK30" i="19" s="1"/>
  <c r="BX30" i="19"/>
  <c r="CG30" i="19" s="1"/>
  <c r="L28" i="2" a="1"/>
  <c r="L28" i="2" s="1"/>
  <c r="M28" i="2" a="1"/>
  <c r="L16" i="2" a="1"/>
  <c r="O32" i="2" a="1"/>
  <c r="O28" i="2" a="1"/>
  <c r="AA18" i="19" a="1"/>
  <c r="AB6" i="21" a="1"/>
  <c r="V26" i="19" a="1"/>
  <c r="W30" i="21" a="1"/>
  <c r="Z26" i="21" a="1"/>
  <c r="AA30" i="21" a="1"/>
  <c r="T22" i="19" a="1"/>
  <c r="Y6" i="21" a="1"/>
  <c r="Y30" i="21" a="1"/>
  <c r="AA30" i="19" a="1"/>
  <c r="X22" i="21" a="1"/>
  <c r="U26" i="19" a="1"/>
  <c r="Z22" i="21" a="1"/>
  <c r="X6" i="19" a="1"/>
  <c r="AB22" i="19" a="1"/>
  <c r="U6" i="19" a="1"/>
  <c r="T6" i="19" a="1"/>
  <c r="AA10" i="21" a="1"/>
  <c r="V18" i="21" a="1"/>
  <c r="Z6" i="21" a="1"/>
  <c r="AB14" i="21" a="1"/>
  <c r="X6" i="21" a="1"/>
  <c r="Y10" i="19" a="1"/>
  <c r="AB30" i="21" a="1"/>
  <c r="W30" i="19" a="1"/>
  <c r="T18" i="21" a="1"/>
  <c r="AB26" i="19" a="1"/>
  <c r="T14" i="21" a="1"/>
  <c r="V30" i="21" a="1"/>
  <c r="U10" i="21" a="1"/>
  <c r="V30" i="19" a="1"/>
  <c r="AB6" i="19" a="1"/>
  <c r="V14" i="21" a="1"/>
  <c r="U22" i="21" a="1"/>
  <c r="AA14" i="21" a="1"/>
  <c r="T22" i="21" a="1"/>
  <c r="AB10" i="19" a="1"/>
  <c r="AA6" i="21" a="1"/>
  <c r="X22" i="19" a="1"/>
  <c r="AA26" i="21" a="1"/>
  <c r="X30" i="21" a="1"/>
  <c r="AA6" i="19" a="1"/>
  <c r="Y14" i="19" a="1"/>
  <c r="Z30" i="21" a="1"/>
  <c r="CT26" i="19" l="1"/>
  <c r="CU26" i="19" s="1"/>
  <c r="CZ26" i="19" s="1"/>
  <c r="X30" i="21"/>
  <c r="Y6" i="21"/>
  <c r="AA26" i="21"/>
  <c r="Y30" i="21"/>
  <c r="Z6" i="21"/>
  <c r="V18" i="21"/>
  <c r="AA14" i="21"/>
  <c r="Z30" i="21"/>
  <c r="AB14" i="21"/>
  <c r="X6" i="21"/>
  <c r="AA10" i="21"/>
  <c r="U22" i="21"/>
  <c r="CV22" i="21" s="1"/>
  <c r="CW22" i="21" s="1"/>
  <c r="DA22" i="21" s="1"/>
  <c r="T18" i="21"/>
  <c r="AA6" i="21"/>
  <c r="U10" i="21"/>
  <c r="CV10" i="21" s="1"/>
  <c r="CW10" i="21" s="1"/>
  <c r="DA10" i="21" s="1"/>
  <c r="T14" i="21"/>
  <c r="T22" i="21"/>
  <c r="CT22" i="21" s="1"/>
  <c r="CU22" i="21" s="1"/>
  <c r="CZ22" i="21" s="1"/>
  <c r="Z26" i="21"/>
  <c r="V14" i="21"/>
  <c r="AB30" i="21"/>
  <c r="W30" i="21"/>
  <c r="AB6" i="21"/>
  <c r="Z22" i="21"/>
  <c r="AA30" i="21"/>
  <c r="X22" i="21"/>
  <c r="V30" i="21"/>
  <c r="CP30" i="21"/>
  <c r="CR30" i="21" s="1"/>
  <c r="CX30" i="21" s="1"/>
  <c r="BL30" i="21"/>
  <c r="BL10" i="21"/>
  <c r="CP10" i="21"/>
  <c r="CP26" i="21"/>
  <c r="CR26" i="21" s="1"/>
  <c r="CX26" i="21" s="1"/>
  <c r="BL26" i="21"/>
  <c r="BL22" i="21"/>
  <c r="CP22" i="21"/>
  <c r="CR22" i="21" s="1"/>
  <c r="CX22" i="21" s="1"/>
  <c r="CT10" i="21"/>
  <c r="CP14" i="21"/>
  <c r="BL14" i="21"/>
  <c r="BL18" i="21"/>
  <c r="CP18" i="21"/>
  <c r="BL6" i="21"/>
  <c r="CP6" i="21"/>
  <c r="BM10" i="21"/>
  <c r="BM10" i="19"/>
  <c r="CT10" i="19"/>
  <c r="AB22" i="19"/>
  <c r="AB26" i="19"/>
  <c r="AB6" i="19"/>
  <c r="T6" i="19"/>
  <c r="X22" i="19"/>
  <c r="U6" i="19"/>
  <c r="CV6" i="19" s="1"/>
  <c r="AB10" i="19"/>
  <c r="X6" i="19"/>
  <c r="T22" i="19"/>
  <c r="AA6" i="19"/>
  <c r="V30" i="19"/>
  <c r="Y14" i="19"/>
  <c r="AA18" i="19"/>
  <c r="AA30" i="19"/>
  <c r="W30" i="19"/>
  <c r="V26" i="19"/>
  <c r="Y10" i="19"/>
  <c r="U26" i="19"/>
  <c r="CV26" i="19" s="1"/>
  <c r="CW26" i="19" s="1"/>
  <c r="DA26" i="19" s="1"/>
  <c r="CP22" i="19"/>
  <c r="BL22" i="19"/>
  <c r="CP18" i="19"/>
  <c r="BL18" i="19"/>
  <c r="BL10" i="19"/>
  <c r="CP10" i="19"/>
  <c r="BL30" i="19"/>
  <c r="CP30" i="19"/>
  <c r="CR30" i="19" s="1"/>
  <c r="CX30" i="19" s="1"/>
  <c r="CP26" i="19"/>
  <c r="CR26" i="19" s="1"/>
  <c r="CX26" i="19" s="1"/>
  <c r="BL26" i="19"/>
  <c r="CP14" i="19"/>
  <c r="BL14" i="19"/>
  <c r="CP6" i="19"/>
  <c r="BL6" i="19"/>
  <c r="O28" i="2"/>
  <c r="M28" i="2"/>
  <c r="O32" i="2"/>
  <c r="L16" i="2"/>
  <c r="AT30" i="2"/>
  <c r="AS30" i="2"/>
  <c r="AR30" i="2"/>
  <c r="AQ30" i="2"/>
  <c r="AP30" i="2"/>
  <c r="AO30" i="2"/>
  <c r="AN30" i="2"/>
  <c r="AM30" i="2"/>
  <c r="AL30" i="2"/>
  <c r="AT26" i="2"/>
  <c r="AS26" i="2"/>
  <c r="AR26" i="2"/>
  <c r="AQ26" i="2"/>
  <c r="AP26" i="2"/>
  <c r="AO26" i="2"/>
  <c r="AN26" i="2"/>
  <c r="AM26" i="2"/>
  <c r="AL26" i="2"/>
  <c r="AT22" i="2"/>
  <c r="AS22" i="2"/>
  <c r="AR22" i="2"/>
  <c r="AQ22" i="2"/>
  <c r="AP22" i="2"/>
  <c r="AO22" i="2"/>
  <c r="AN22" i="2"/>
  <c r="AM22" i="2"/>
  <c r="AL22" i="2"/>
  <c r="AT18" i="2"/>
  <c r="AS18" i="2"/>
  <c r="AR18" i="2"/>
  <c r="AQ18" i="2"/>
  <c r="AP18" i="2"/>
  <c r="AO18" i="2"/>
  <c r="AN18" i="2"/>
  <c r="AM18" i="2"/>
  <c r="AL18" i="2"/>
  <c r="AT14" i="2"/>
  <c r="AS14" i="2"/>
  <c r="AR14" i="2"/>
  <c r="AQ14" i="2"/>
  <c r="AP14" i="2"/>
  <c r="AO14" i="2"/>
  <c r="AN14" i="2"/>
  <c r="AM14" i="2"/>
  <c r="AL14" i="2"/>
  <c r="AT10" i="2"/>
  <c r="AS10" i="2"/>
  <c r="AR10" i="2"/>
  <c r="AQ10" i="2"/>
  <c r="AP10" i="2"/>
  <c r="AO10" i="2"/>
  <c r="AN10" i="2"/>
  <c r="AM10" i="2"/>
  <c r="AL10" i="2"/>
  <c r="AT6" i="2"/>
  <c r="AS6" i="2"/>
  <c r="AR6" i="2"/>
  <c r="AQ6" i="2"/>
  <c r="AO6" i="2"/>
  <c r="AP6" i="2"/>
  <c r="AN6" i="2"/>
  <c r="AM6" i="2"/>
  <c r="AL6" i="2"/>
  <c r="L27" i="2" a="1"/>
  <c r="L27" i="2" s="1"/>
  <c r="BE30" i="2"/>
  <c r="BD30" i="2"/>
  <c r="BC30" i="2"/>
  <c r="BB30" i="2"/>
  <c r="BA30" i="2"/>
  <c r="AZ30" i="2"/>
  <c r="AY30" i="2"/>
  <c r="AX30" i="2"/>
  <c r="AW30" i="2"/>
  <c r="AV30" i="2"/>
  <c r="AU30" i="2"/>
  <c r="AK30" i="2"/>
  <c r="AJ30" i="2"/>
  <c r="AI30" i="2"/>
  <c r="BT30" i="2" s="1"/>
  <c r="AH30" i="2"/>
  <c r="CB30" i="2" s="1"/>
  <c r="CK30" i="2" s="1"/>
  <c r="AG30" i="2"/>
  <c r="CA30" i="2" s="1"/>
  <c r="CJ30" i="2" s="1"/>
  <c r="AF30" i="2"/>
  <c r="BZ30" i="2" s="1"/>
  <c r="CI30" i="2" s="1"/>
  <c r="AE30" i="2"/>
  <c r="BP30" i="2" s="1"/>
  <c r="AD30" i="2"/>
  <c r="BO30" i="2" s="1"/>
  <c r="AC30" i="2"/>
  <c r="BW30" i="2" s="1"/>
  <c r="CF30" i="2" s="1"/>
  <c r="S30" i="2"/>
  <c r="BE26" i="2"/>
  <c r="BD26" i="2"/>
  <c r="BC26" i="2"/>
  <c r="BB26" i="2"/>
  <c r="BA26" i="2"/>
  <c r="AZ26" i="2"/>
  <c r="AY26" i="2"/>
  <c r="AX26" i="2"/>
  <c r="AW26" i="2"/>
  <c r="AV26" i="2"/>
  <c r="AU26" i="2"/>
  <c r="AK26" i="2"/>
  <c r="AJ26" i="2"/>
  <c r="AI26" i="2"/>
  <c r="AH26" i="2"/>
  <c r="CB26" i="2" s="1"/>
  <c r="CK26" i="2" s="1"/>
  <c r="AG26" i="2"/>
  <c r="CA26" i="2" s="1"/>
  <c r="CJ26" i="2" s="1"/>
  <c r="AF26" i="2"/>
  <c r="BZ26" i="2" s="1"/>
  <c r="CI26" i="2" s="1"/>
  <c r="AE26" i="2"/>
  <c r="BY26" i="2" s="1"/>
  <c r="CH26" i="2" s="1"/>
  <c r="AD26" i="2"/>
  <c r="BO26" i="2" s="1"/>
  <c r="AC26" i="2"/>
  <c r="BW26" i="2" s="1"/>
  <c r="CF26" i="2" s="1"/>
  <c r="S26" i="2"/>
  <c r="BE22" i="2"/>
  <c r="BD22" i="2"/>
  <c r="BC22" i="2"/>
  <c r="BB22" i="2"/>
  <c r="BA22" i="2"/>
  <c r="AZ22" i="2"/>
  <c r="AY22" i="2"/>
  <c r="AX22" i="2"/>
  <c r="AW22" i="2"/>
  <c r="AV22" i="2"/>
  <c r="AU22" i="2"/>
  <c r="AK22" i="2"/>
  <c r="AJ22" i="2"/>
  <c r="AI22" i="2"/>
  <c r="CC22" i="2" s="1"/>
  <c r="CL22" i="2" s="1"/>
  <c r="AH22" i="2"/>
  <c r="CB22" i="2" s="1"/>
  <c r="CK22" i="2" s="1"/>
  <c r="AG22" i="2"/>
  <c r="AF22" i="2"/>
  <c r="BZ22" i="2" s="1"/>
  <c r="CI22" i="2" s="1"/>
  <c r="AE22" i="2"/>
  <c r="BP22" i="2" s="1"/>
  <c r="AD22" i="2"/>
  <c r="AC22" i="2"/>
  <c r="BW22" i="2" s="1"/>
  <c r="CF22" i="2" s="1"/>
  <c r="S22" i="2"/>
  <c r="BE18" i="2"/>
  <c r="BD18" i="2"/>
  <c r="BC18" i="2"/>
  <c r="BB18" i="2"/>
  <c r="BA18" i="2"/>
  <c r="AZ18" i="2"/>
  <c r="AY18" i="2"/>
  <c r="AX18" i="2"/>
  <c r="AW18" i="2"/>
  <c r="AV18" i="2"/>
  <c r="AU18" i="2"/>
  <c r="AK18" i="2"/>
  <c r="AJ18" i="2"/>
  <c r="AI18" i="2"/>
  <c r="AH18" i="2"/>
  <c r="AG18" i="2"/>
  <c r="BR18" i="2" s="1"/>
  <c r="AF18" i="2"/>
  <c r="BZ18" i="2" s="1"/>
  <c r="CI18" i="2" s="1"/>
  <c r="AE18" i="2"/>
  <c r="BP18" i="2" s="1"/>
  <c r="AD18" i="2"/>
  <c r="AC18" i="2"/>
  <c r="BW18" i="2" s="1"/>
  <c r="CF18" i="2" s="1"/>
  <c r="S18" i="2"/>
  <c r="BE14" i="2"/>
  <c r="BD14" i="2"/>
  <c r="BC14" i="2"/>
  <c r="BB14" i="2"/>
  <c r="BA14" i="2"/>
  <c r="AZ14" i="2"/>
  <c r="AY14" i="2"/>
  <c r="AX14" i="2"/>
  <c r="AW14" i="2"/>
  <c r="AV14" i="2"/>
  <c r="AU14" i="2"/>
  <c r="AK14" i="2"/>
  <c r="AJ14" i="2"/>
  <c r="AI14" i="2"/>
  <c r="AH14" i="2"/>
  <c r="BS14" i="2" s="1"/>
  <c r="AG14" i="2"/>
  <c r="CA14" i="2" s="1"/>
  <c r="CJ14" i="2" s="1"/>
  <c r="AF14" i="2"/>
  <c r="BZ14" i="2" s="1"/>
  <c r="CI14" i="2" s="1"/>
  <c r="AE14" i="2"/>
  <c r="BP14" i="2" s="1"/>
  <c r="AD14" i="2"/>
  <c r="BX14" i="2" s="1"/>
  <c r="CG14" i="2" s="1"/>
  <c r="AC14" i="2"/>
  <c r="BW14" i="2" s="1"/>
  <c r="CF14" i="2" s="1"/>
  <c r="S14" i="2"/>
  <c r="BE10" i="2"/>
  <c r="BD10" i="2"/>
  <c r="BC10" i="2"/>
  <c r="BB10" i="2"/>
  <c r="BA10" i="2"/>
  <c r="AZ10" i="2"/>
  <c r="AY10" i="2"/>
  <c r="AX10" i="2"/>
  <c r="AW10" i="2"/>
  <c r="AV10" i="2"/>
  <c r="AU10" i="2"/>
  <c r="AK10" i="2"/>
  <c r="AJ10" i="2"/>
  <c r="AI10" i="2"/>
  <c r="BT10" i="2" s="1"/>
  <c r="AH10" i="2"/>
  <c r="CB10" i="2" s="1"/>
  <c r="CK10" i="2" s="1"/>
  <c r="AG10" i="2"/>
  <c r="CA10" i="2" s="1"/>
  <c r="CJ10" i="2" s="1"/>
  <c r="AF10" i="2"/>
  <c r="AE10" i="2"/>
  <c r="BP10" i="2" s="1"/>
  <c r="AD10" i="2"/>
  <c r="BX10" i="2" s="1"/>
  <c r="CG10" i="2" s="1"/>
  <c r="AC10" i="2"/>
  <c r="BW10" i="2" s="1"/>
  <c r="CF10" i="2" s="1"/>
  <c r="S10" i="2"/>
  <c r="BE6" i="2"/>
  <c r="BD6" i="2"/>
  <c r="BC6" i="2"/>
  <c r="AK6" i="2"/>
  <c r="AW6" i="2"/>
  <c r="AE6" i="2"/>
  <c r="BY6" i="2" s="1"/>
  <c r="CH6" i="2" s="1"/>
  <c r="AC6" i="2"/>
  <c r="BB6" i="2"/>
  <c r="BA6" i="2"/>
  <c r="AZ6" i="2"/>
  <c r="AY6" i="2"/>
  <c r="AX6" i="2"/>
  <c r="AV6" i="2"/>
  <c r="AU6" i="2"/>
  <c r="AJ6" i="2"/>
  <c r="AI6" i="2"/>
  <c r="BT6" i="2" s="1"/>
  <c r="AH6" i="2"/>
  <c r="BS6" i="2" s="1"/>
  <c r="AG6" i="2"/>
  <c r="CA6" i="2" s="1"/>
  <c r="CJ6" i="2" s="1"/>
  <c r="AF6" i="2"/>
  <c r="BZ6" i="2" s="1"/>
  <c r="CI6" i="2" s="1"/>
  <c r="AD6" i="2"/>
  <c r="BO6" i="2" s="1"/>
  <c r="M32" i="2" a="1"/>
  <c r="M31" i="2" a="1"/>
  <c r="M27" i="2" a="1"/>
  <c r="L15" i="2" a="1"/>
  <c r="O31" i="2" a="1"/>
  <c r="H16" i="2" a="1"/>
  <c r="H15" i="2" a="1"/>
  <c r="I12" i="2" a="1"/>
  <c r="I11" i="2" a="1"/>
  <c r="N28" i="2" a="1"/>
  <c r="N27" i="2" a="1"/>
  <c r="H28" i="2" a="1"/>
  <c r="H27" i="2" a="1"/>
  <c r="I19" i="2" a="1"/>
  <c r="I20" i="2" a="1"/>
  <c r="M16" i="2" a="1"/>
  <c r="M15" i="2" a="1"/>
  <c r="I31" i="2" a="1"/>
  <c r="I32" i="2" a="1"/>
  <c r="O27" i="2" a="1"/>
  <c r="M20" i="2" a="1"/>
  <c r="O20" i="2" a="1"/>
  <c r="O19" i="2" a="1"/>
  <c r="N19" i="2" a="1"/>
  <c r="N20" i="2" a="1"/>
  <c r="M19" i="2" a="1"/>
  <c r="M11" i="2" a="1"/>
  <c r="M12" i="2" a="1"/>
  <c r="O7" i="2" a="1"/>
  <c r="O8" i="2" a="1"/>
  <c r="N7" i="2" a="1"/>
  <c r="N8" i="2" a="1"/>
  <c r="H32" i="2" a="1"/>
  <c r="H31" i="2" a="1"/>
  <c r="O15" i="2" a="1"/>
  <c r="J27" i="2" a="1"/>
  <c r="K23" i="2" a="1"/>
  <c r="N31" i="2" a="1"/>
  <c r="G32" i="2" a="1"/>
  <c r="K20" i="2" a="1"/>
  <c r="L23" i="2" a="1"/>
  <c r="I23" i="2" a="1"/>
  <c r="G23" i="2" a="1"/>
  <c r="K19" i="2" a="1"/>
  <c r="K31" i="2" a="1"/>
  <c r="J31" i="2" a="1"/>
  <c r="I27" i="2" a="1"/>
  <c r="K27" i="2" a="1"/>
  <c r="G28" i="2" a="1"/>
  <c r="G31" i="2" a="1"/>
  <c r="O23" i="2" a="1"/>
  <c r="J23" i="2" a="1"/>
  <c r="I24" i="2" a="1"/>
  <c r="L31" i="2" a="1"/>
  <c r="K32" i="2" a="1"/>
  <c r="J32" i="2" a="1"/>
  <c r="I28" i="2" a="1"/>
  <c r="O16" i="2" a="1"/>
  <c r="J28" i="2" a="1"/>
  <c r="K28" i="2" a="1"/>
  <c r="G27" i="2" a="1"/>
  <c r="N23" i="2" a="1"/>
  <c r="J24" i="2" a="1"/>
  <c r="G24" i="2" a="1"/>
  <c r="M23" i="2" a="1"/>
  <c r="O11" i="2" a="1"/>
  <c r="O12" i="2" a="1"/>
  <c r="N12" i="2" a="1"/>
  <c r="N11" i="2" a="1"/>
  <c r="L11" i="2" a="1"/>
  <c r="L12" i="2" a="1"/>
  <c r="K7" i="2" a="1"/>
  <c r="K8" i="2" a="1"/>
  <c r="H8" i="2" a="1"/>
  <c r="H7" i="2" a="1"/>
  <c r="L19" i="2" a="1"/>
  <c r="L20" i="2" a="1"/>
  <c r="J20" i="2" a="1"/>
  <c r="J19" i="2" a="1"/>
  <c r="G19" i="2" a="1"/>
  <c r="G20" i="2" a="1"/>
  <c r="N16" i="2" a="1"/>
  <c r="N15" i="2" a="1"/>
  <c r="K15" i="2" a="1"/>
  <c r="K16" i="2" a="1"/>
  <c r="J16" i="2" a="1"/>
  <c r="J15" i="2" a="1"/>
  <c r="I16" i="2" a="1"/>
  <c r="I15" i="2" a="1"/>
  <c r="G15" i="2" a="1"/>
  <c r="G16" i="2" a="1"/>
  <c r="L8" i="2" a="1"/>
  <c r="K12" i="2" a="1"/>
  <c r="J7" i="2" a="1"/>
  <c r="M7" i="2" a="1"/>
  <c r="K11" i="2" a="1"/>
  <c r="I7" i="2" a="1"/>
  <c r="G7" i="2" a="1"/>
  <c r="H11" i="2" a="1"/>
  <c r="L7" i="2" a="1"/>
  <c r="J11" i="2" a="1"/>
  <c r="I8" i="2" a="1"/>
  <c r="J12" i="2" a="1"/>
  <c r="H12" i="2" a="1"/>
  <c r="G8" i="2" a="1"/>
  <c r="G12" i="2" a="1"/>
  <c r="G11" i="2" a="1"/>
  <c r="M8" i="2" a="1"/>
  <c r="Y14" i="2" a="1"/>
  <c r="BJ30" i="2" a="1"/>
  <c r="U30" i="2" a="1"/>
  <c r="U18" i="2" a="1"/>
  <c r="BJ14" i="2" a="1"/>
  <c r="AB22" i="2" a="1"/>
  <c r="T26" i="2" a="1"/>
  <c r="BJ6" i="2" a="1"/>
  <c r="V30" i="2" a="1"/>
  <c r="BI22" i="2" a="1"/>
  <c r="V6" i="2" a="1"/>
  <c r="Z30" i="2" a="1"/>
  <c r="W10" i="2" a="1"/>
  <c r="V14" i="2" a="1"/>
  <c r="T18" i="2" a="1"/>
  <c r="AB6" i="2" a="1"/>
  <c r="BH6" i="2" a="1"/>
  <c r="BK18" i="2" a="1"/>
  <c r="AA26" i="2" a="1"/>
  <c r="BH10" i="2" a="1"/>
  <c r="BH30" i="2" a="1"/>
  <c r="BI14" i="2" a="1"/>
  <c r="BJ22" i="2" a="1"/>
  <c r="BI26" i="2" a="1"/>
  <c r="U26" i="2" a="1"/>
  <c r="X6" i="2" a="1"/>
  <c r="W22" i="2" a="1"/>
  <c r="BH14" i="2" a="1"/>
  <c r="Z18" i="2" a="1"/>
  <c r="BH22" i="2" a="1"/>
  <c r="Y10" i="2" a="1"/>
  <c r="AB14" i="2" a="1"/>
  <c r="BK6" i="2" a="1"/>
  <c r="BJ26" i="2" a="1"/>
  <c r="Y22" i="2" a="1"/>
  <c r="BJ10" i="2" a="1"/>
  <c r="AA10" i="2" a="1"/>
  <c r="V26" i="2" a="1"/>
  <c r="BI6" i="2" a="1"/>
  <c r="Z6" i="2" a="1"/>
  <c r="BI18" i="2" a="1"/>
  <c r="BH26" i="2" a="1"/>
  <c r="U10" i="2" a="1"/>
  <c r="Z22" i="2" a="1"/>
  <c r="AB26" i="2" a="1"/>
  <c r="W18" i="2" a="1"/>
  <c r="AB18" i="2" a="1"/>
  <c r="Y30" i="2" a="1"/>
  <c r="AA18" i="2" a="1"/>
  <c r="AA30" i="2" a="1"/>
  <c r="W30" i="2" a="1"/>
  <c r="X22" i="2" a="1"/>
  <c r="Z26" i="2" a="1"/>
  <c r="AA6" i="2" a="1"/>
  <c r="BJ18" i="2" a="1"/>
  <c r="Z14" i="2" a="1"/>
  <c r="V18" i="2" a="1"/>
  <c r="Y6" i="2" a="1"/>
  <c r="AA14" i="2" a="1"/>
  <c r="AA22" i="2" a="1"/>
  <c r="BK22" i="2" a="1"/>
  <c r="W26" i="2" a="1"/>
  <c r="BK10" i="2" a="1"/>
  <c r="Y18" i="2" a="1"/>
  <c r="BI30" i="2" a="1"/>
  <c r="BK14" i="2" a="1"/>
  <c r="T6" i="2" a="1"/>
  <c r="BK30" i="2" a="1"/>
  <c r="U6" i="2" a="1"/>
  <c r="U14" i="2" a="1"/>
  <c r="BK26" i="2" a="1"/>
  <c r="V22" i="2" a="1"/>
  <c r="T22" i="2" a="1"/>
  <c r="BH18" i="2" a="1"/>
  <c r="W6" i="2" a="1"/>
  <c r="Y26" i="2" a="1"/>
  <c r="BI10" i="2" a="1"/>
  <c r="D5" i="21" l="1"/>
  <c r="P6" i="21" s="1"/>
  <c r="CS6" i="19"/>
  <c r="CY6" i="19" s="1"/>
  <c r="CW6" i="19"/>
  <c r="DA6" i="19" s="1"/>
  <c r="D29" i="19"/>
  <c r="P31" i="19" s="1"/>
  <c r="P30" i="19"/>
  <c r="Q31" i="19"/>
  <c r="DB26" i="19"/>
  <c r="DC26" i="19" s="1"/>
  <c r="D25" i="19"/>
  <c r="CS22" i="19"/>
  <c r="CY22" i="19" s="1"/>
  <c r="CW22" i="19"/>
  <c r="DA22" i="19" s="1"/>
  <c r="CR22" i="19"/>
  <c r="CX22" i="19" s="1"/>
  <c r="CT22" i="19"/>
  <c r="D21" i="19"/>
  <c r="CR14" i="21"/>
  <c r="CX14" i="21" s="1"/>
  <c r="D13" i="21"/>
  <c r="CT14" i="21"/>
  <c r="D9" i="21"/>
  <c r="CT18" i="21"/>
  <c r="CU18" i="21" s="1"/>
  <c r="CZ18" i="21" s="1"/>
  <c r="D17" i="21"/>
  <c r="CS10" i="21"/>
  <c r="CY10" i="21" s="1"/>
  <c r="CR6" i="21"/>
  <c r="CX6" i="21" s="1"/>
  <c r="CR18" i="21"/>
  <c r="CX18" i="21" s="1"/>
  <c r="DB18" i="21" s="1"/>
  <c r="CR10" i="21"/>
  <c r="CX10" i="21" s="1"/>
  <c r="CR18" i="19"/>
  <c r="CX18" i="19" s="1"/>
  <c r="D17" i="19"/>
  <c r="P19" i="19" s="1"/>
  <c r="CR14" i="19"/>
  <c r="CX14" i="19" s="1"/>
  <c r="D13" i="19"/>
  <c r="E13" i="19" s="1"/>
  <c r="D9" i="19"/>
  <c r="D5" i="19"/>
  <c r="CS10" i="19"/>
  <c r="CY10" i="19" s="1"/>
  <c r="CR10" i="19"/>
  <c r="CX10" i="19" s="1"/>
  <c r="CW10" i="19"/>
  <c r="DA10" i="19" s="1"/>
  <c r="CR6" i="19"/>
  <c r="CX6" i="19" s="1"/>
  <c r="CT6" i="19"/>
  <c r="CU18" i="19" s="1"/>
  <c r="CZ18" i="19" s="1"/>
  <c r="M23" i="2"/>
  <c r="BH30" i="2"/>
  <c r="BI30" i="2"/>
  <c r="CQ30" i="2" s="1"/>
  <c r="BJ30" i="2"/>
  <c r="BK30" i="2"/>
  <c r="CD30" i="2"/>
  <c r="CM30" i="2" s="1"/>
  <c r="CE30" i="2"/>
  <c r="CN30" i="2" s="1"/>
  <c r="K20" i="2"/>
  <c r="M20" i="2"/>
  <c r="L23" i="2"/>
  <c r="M19" i="2"/>
  <c r="O27" i="2"/>
  <c r="O23" i="2"/>
  <c r="N23" i="2"/>
  <c r="K23" i="2"/>
  <c r="BH22" i="2"/>
  <c r="BI22" i="2"/>
  <c r="CQ22" i="2" s="1"/>
  <c r="BJ22" i="2"/>
  <c r="BK22" i="2"/>
  <c r="BU22" i="2"/>
  <c r="CE22" i="2"/>
  <c r="CN22" i="2" s="1"/>
  <c r="K19" i="2"/>
  <c r="M16" i="2"/>
  <c r="M11" i="2"/>
  <c r="M12" i="2"/>
  <c r="M15" i="2"/>
  <c r="BJ6" i="2"/>
  <c r="M27" i="2"/>
  <c r="BK26" i="2"/>
  <c r="BI26" i="2"/>
  <c r="CQ26" i="2" s="1"/>
  <c r="BH26" i="2"/>
  <c r="CP26" i="2" s="1"/>
  <c r="BJ26" i="2"/>
  <c r="CE26" i="2"/>
  <c r="CN26" i="2" s="1"/>
  <c r="CD26" i="2"/>
  <c r="CM26" i="2" s="1"/>
  <c r="O20" i="2"/>
  <c r="I16" i="2"/>
  <c r="N12" i="2"/>
  <c r="BJ10" i="2"/>
  <c r="O11" i="2"/>
  <c r="N11" i="2"/>
  <c r="BK10" i="2"/>
  <c r="O12" i="2"/>
  <c r="L11" i="2"/>
  <c r="L12" i="2"/>
  <c r="O19" i="2"/>
  <c r="BJ18" i="2"/>
  <c r="BI18" i="2"/>
  <c r="CQ18" i="2" s="1"/>
  <c r="BK18" i="2"/>
  <c r="BH18" i="2"/>
  <c r="CD18" i="2"/>
  <c r="CM18" i="2" s="1"/>
  <c r="CE18" i="2"/>
  <c r="CN18" i="2" s="1"/>
  <c r="BH14" i="2"/>
  <c r="CP14" i="2" s="1"/>
  <c r="BI14" i="2"/>
  <c r="CQ14" i="2" s="1"/>
  <c r="BJ14" i="2"/>
  <c r="BK14" i="2"/>
  <c r="CD14" i="2"/>
  <c r="CM14" i="2" s="1"/>
  <c r="CE14" i="2"/>
  <c r="CN14" i="2" s="1"/>
  <c r="BH10" i="2"/>
  <c r="CP10" i="2" s="1"/>
  <c r="BI10" i="2"/>
  <c r="CQ10" i="2" s="1"/>
  <c r="CE10" i="2"/>
  <c r="CN10" i="2" s="1"/>
  <c r="BU10" i="2"/>
  <c r="BK6" i="2"/>
  <c r="CE6" i="2"/>
  <c r="CN6" i="2" s="1"/>
  <c r="BU6" i="2"/>
  <c r="O31" i="2"/>
  <c r="N31" i="2"/>
  <c r="H32" i="2"/>
  <c r="H28" i="2"/>
  <c r="K16" i="2"/>
  <c r="K28" i="2"/>
  <c r="K27" i="2"/>
  <c r="I12" i="2"/>
  <c r="I11" i="2"/>
  <c r="H27" i="2"/>
  <c r="I28" i="2"/>
  <c r="G28" i="2"/>
  <c r="J28" i="2"/>
  <c r="N28" i="2"/>
  <c r="BX18" i="2"/>
  <c r="CG18" i="2" s="1"/>
  <c r="BX22" i="2"/>
  <c r="CG22" i="2" s="1"/>
  <c r="J16" i="2"/>
  <c r="H16" i="2"/>
  <c r="N16" i="2"/>
  <c r="O16" i="2"/>
  <c r="I32" i="2"/>
  <c r="J32" i="2"/>
  <c r="K32" i="2"/>
  <c r="G16" i="2"/>
  <c r="M32" i="2"/>
  <c r="BI6" i="2"/>
  <c r="O15" i="2"/>
  <c r="N15" i="2"/>
  <c r="M31" i="2"/>
  <c r="I31" i="2"/>
  <c r="G12" i="2"/>
  <c r="H12" i="2"/>
  <c r="K11" i="2"/>
  <c r="J11" i="2"/>
  <c r="J12" i="2"/>
  <c r="K12" i="2"/>
  <c r="G11" i="2"/>
  <c r="H11" i="2"/>
  <c r="M8" i="2"/>
  <c r="BN6" i="2"/>
  <c r="BW6" i="2"/>
  <c r="CF6" i="2" s="1"/>
  <c r="G24" i="2"/>
  <c r="I20" i="2"/>
  <c r="I24" i="2"/>
  <c r="G32" i="2"/>
  <c r="J24" i="2"/>
  <c r="I8" i="2"/>
  <c r="I19" i="2"/>
  <c r="L20" i="2"/>
  <c r="L19" i="2"/>
  <c r="G20" i="2"/>
  <c r="G19" i="2"/>
  <c r="J20" i="2"/>
  <c r="N20" i="2"/>
  <c r="L15" i="2"/>
  <c r="N8" i="2"/>
  <c r="O8" i="2"/>
  <c r="H8" i="2"/>
  <c r="K8" i="2"/>
  <c r="L8" i="2"/>
  <c r="G8" i="2"/>
  <c r="J23" i="2"/>
  <c r="I23" i="2"/>
  <c r="G23" i="2"/>
  <c r="N19" i="2"/>
  <c r="J19" i="2"/>
  <c r="H15" i="2"/>
  <c r="O7" i="2"/>
  <c r="G7" i="2"/>
  <c r="K15" i="2"/>
  <c r="J15" i="2"/>
  <c r="I15" i="2"/>
  <c r="G15" i="2"/>
  <c r="N7" i="2"/>
  <c r="H7" i="2"/>
  <c r="H31" i="2"/>
  <c r="L31" i="2"/>
  <c r="J31" i="2"/>
  <c r="G31" i="2"/>
  <c r="K31" i="2"/>
  <c r="I27" i="2"/>
  <c r="J27" i="2"/>
  <c r="N27" i="2"/>
  <c r="G27" i="2"/>
  <c r="J7" i="2"/>
  <c r="K7" i="2"/>
  <c r="M7" i="2"/>
  <c r="I7" i="2"/>
  <c r="L7" i="2"/>
  <c r="BQ18" i="2"/>
  <c r="BQ14" i="2"/>
  <c r="BY14" i="2"/>
  <c r="CH14" i="2" s="1"/>
  <c r="BV6" i="2"/>
  <c r="CD6" i="2"/>
  <c r="CM6" i="2" s="1"/>
  <c r="CC6" i="2"/>
  <c r="CL6" i="2" s="1"/>
  <c r="BX6" i="2"/>
  <c r="CG6" i="2" s="1"/>
  <c r="BP26" i="2"/>
  <c r="BX30" i="2"/>
  <c r="CG30" i="2" s="1"/>
  <c r="CB6" i="2"/>
  <c r="CK6" i="2" s="1"/>
  <c r="BV22" i="2"/>
  <c r="BS26" i="2"/>
  <c r="BY10" i="2"/>
  <c r="CH10" i="2" s="1"/>
  <c r="BQ30" i="2"/>
  <c r="BU30" i="2"/>
  <c r="BY30" i="2"/>
  <c r="CH30" i="2" s="1"/>
  <c r="CC30" i="2"/>
  <c r="CL30" i="2" s="1"/>
  <c r="BX26" i="2"/>
  <c r="CG26" i="2" s="1"/>
  <c r="BQ26" i="2"/>
  <c r="BN22" i="2"/>
  <c r="BQ22" i="2"/>
  <c r="BS22" i="2"/>
  <c r="CD22" i="2"/>
  <c r="CM22" i="2" s="1"/>
  <c r="BY18" i="2"/>
  <c r="CH18" i="2" s="1"/>
  <c r="CD10" i="2"/>
  <c r="CM10" i="2" s="1"/>
  <c r="CC10" i="2"/>
  <c r="CL10" i="2" s="1"/>
  <c r="W30" i="2"/>
  <c r="AA30" i="2"/>
  <c r="U30" i="2"/>
  <c r="CV30" i="2" s="1"/>
  <c r="Y30" i="2"/>
  <c r="V30" i="2"/>
  <c r="Z30" i="2"/>
  <c r="BR30" i="2"/>
  <c r="BS30" i="2"/>
  <c r="BN30" i="2"/>
  <c r="BV30" i="2"/>
  <c r="Z26" i="2"/>
  <c r="W26" i="2"/>
  <c r="AA26" i="2"/>
  <c r="T26" i="2"/>
  <c r="AB26" i="2"/>
  <c r="U26" i="2"/>
  <c r="CV26" i="2" s="1"/>
  <c r="Y26" i="2"/>
  <c r="V26" i="2"/>
  <c r="BR26" i="2"/>
  <c r="BT26" i="2"/>
  <c r="BU26" i="2"/>
  <c r="CC26" i="2"/>
  <c r="CL26" i="2" s="1"/>
  <c r="BN26" i="2"/>
  <c r="BV26" i="2"/>
  <c r="X22" i="2"/>
  <c r="W22" i="2"/>
  <c r="AA22" i="2"/>
  <c r="T22" i="2"/>
  <c r="AB22" i="2"/>
  <c r="V22" i="2"/>
  <c r="Z22" i="2"/>
  <c r="Y22" i="2"/>
  <c r="BY22" i="2"/>
  <c r="CH22" i="2" s="1"/>
  <c r="BR22" i="2"/>
  <c r="CA22" i="2"/>
  <c r="CJ22" i="2" s="1"/>
  <c r="BT22" i="2"/>
  <c r="BO22" i="2"/>
  <c r="Y18" i="2"/>
  <c r="Z18" i="2"/>
  <c r="W18" i="2"/>
  <c r="AA18" i="2"/>
  <c r="T18" i="2"/>
  <c r="AB18" i="2"/>
  <c r="U18" i="2"/>
  <c r="CV18" i="2" s="1"/>
  <c r="V18" i="2"/>
  <c r="BS18" i="2"/>
  <c r="CA18" i="2"/>
  <c r="CJ18" i="2" s="1"/>
  <c r="BT18" i="2"/>
  <c r="CB18" i="2"/>
  <c r="CK18" i="2" s="1"/>
  <c r="BU18" i="2"/>
  <c r="CC18" i="2"/>
  <c r="CL18" i="2" s="1"/>
  <c r="BN18" i="2"/>
  <c r="BV18" i="2"/>
  <c r="BO18" i="2"/>
  <c r="Y14" i="2"/>
  <c r="Z14" i="2"/>
  <c r="AA14" i="2"/>
  <c r="U14" i="2"/>
  <c r="CV14" i="2" s="1"/>
  <c r="AB14" i="2"/>
  <c r="V14" i="2"/>
  <c r="BR14" i="2"/>
  <c r="BT14" i="2"/>
  <c r="CB14" i="2"/>
  <c r="CK14" i="2" s="1"/>
  <c r="BU14" i="2"/>
  <c r="CC14" i="2"/>
  <c r="CL14" i="2" s="1"/>
  <c r="BN14" i="2"/>
  <c r="BV14" i="2"/>
  <c r="BO14" i="2"/>
  <c r="W10" i="2"/>
  <c r="U10" i="2"/>
  <c r="CV10" i="2" s="1"/>
  <c r="AA10" i="2"/>
  <c r="Y10" i="2"/>
  <c r="BQ10" i="2"/>
  <c r="BR10" i="2"/>
  <c r="BZ10" i="2"/>
  <c r="CI10" i="2" s="1"/>
  <c r="BS10" i="2"/>
  <c r="BN10" i="2"/>
  <c r="BV10" i="2"/>
  <c r="BO10" i="2"/>
  <c r="BR6" i="2"/>
  <c r="BQ6" i="2"/>
  <c r="BP6" i="2"/>
  <c r="BH6" i="2"/>
  <c r="CP6" i="2" s="1"/>
  <c r="AB6" i="2"/>
  <c r="AA6" i="2"/>
  <c r="Z6" i="2"/>
  <c r="Y6" i="2"/>
  <c r="X6" i="2"/>
  <c r="V6" i="2"/>
  <c r="W6" i="2"/>
  <c r="U6" i="2"/>
  <c r="CV6" i="2" s="1"/>
  <c r="T6" i="2"/>
  <c r="H24" i="2" a="1"/>
  <c r="H23" i="2" a="1"/>
  <c r="L24" i="2" a="1"/>
  <c r="O24" i="2" a="1"/>
  <c r="M24" i="2" a="1"/>
  <c r="L32" i="2" a="1"/>
  <c r="K24" i="2" a="1"/>
  <c r="N24" i="2" a="1"/>
  <c r="N32" i="2" a="1"/>
  <c r="H19" i="2" a="1"/>
  <c r="H20" i="2" a="1"/>
  <c r="J8" i="2" a="1"/>
  <c r="T10" i="2" a="1"/>
  <c r="V10" i="2" a="1"/>
  <c r="AB10" i="2" a="1"/>
  <c r="X30" i="2" a="1"/>
  <c r="T30" i="2" a="1"/>
  <c r="W14" i="2" a="1"/>
  <c r="X26" i="2" a="1"/>
  <c r="X18" i="2" a="1"/>
  <c r="U22" i="2" a="1"/>
  <c r="AB30" i="2" a="1"/>
  <c r="X10" i="2" a="1"/>
  <c r="Z10" i="2" a="1"/>
  <c r="X14" i="2" a="1"/>
  <c r="T14" i="2" a="1"/>
  <c r="P7" i="21" l="1"/>
  <c r="Q7" i="21" s="1"/>
  <c r="E29" i="19"/>
  <c r="P26" i="19"/>
  <c r="Q27" i="19"/>
  <c r="P27" i="19"/>
  <c r="E25" i="19"/>
  <c r="CU22" i="19"/>
  <c r="CZ22" i="19" s="1"/>
  <c r="DB22" i="19" s="1"/>
  <c r="DC22" i="19" s="1"/>
  <c r="P23" i="19"/>
  <c r="Q23" i="19" s="1"/>
  <c r="P22" i="19"/>
  <c r="E21" i="19"/>
  <c r="CU14" i="21"/>
  <c r="CZ14" i="21" s="1"/>
  <c r="DB14" i="21" s="1"/>
  <c r="Q19" i="21"/>
  <c r="P19" i="21"/>
  <c r="P18" i="21"/>
  <c r="E17" i="21"/>
  <c r="CU6" i="21"/>
  <c r="CZ6" i="21" s="1"/>
  <c r="DB6" i="21" s="1"/>
  <c r="P11" i="21"/>
  <c r="Q11" i="21" s="1"/>
  <c r="P10" i="21"/>
  <c r="E9" i="21"/>
  <c r="DB18" i="19"/>
  <c r="DC18" i="19" s="1"/>
  <c r="P15" i="21"/>
  <c r="Q15" i="21" s="1"/>
  <c r="P14" i="21"/>
  <c r="E13" i="21"/>
  <c r="CU10" i="21"/>
  <c r="CZ10" i="21" s="1"/>
  <c r="DB10" i="21" s="1"/>
  <c r="P6" i="19"/>
  <c r="P18" i="19"/>
  <c r="E17" i="19"/>
  <c r="Q19" i="19"/>
  <c r="CU6" i="19"/>
  <c r="CZ6" i="19" s="1"/>
  <c r="DB6" i="19" s="1"/>
  <c r="CU14" i="19"/>
  <c r="CZ14" i="19" s="1"/>
  <c r="DB14" i="19" s="1"/>
  <c r="DC14" i="19" s="1"/>
  <c r="P14" i="19"/>
  <c r="P15" i="19"/>
  <c r="Q15" i="19" s="1"/>
  <c r="P11" i="19"/>
  <c r="Q11" i="19" s="1"/>
  <c r="P10" i="19"/>
  <c r="P7" i="19"/>
  <c r="Q7" i="19" s="1"/>
  <c r="CU10" i="19"/>
  <c r="CZ10" i="19" s="1"/>
  <c r="DB10" i="19" s="1"/>
  <c r="DC10" i="19" s="1"/>
  <c r="E9" i="19"/>
  <c r="J8" i="2"/>
  <c r="N32" i="2"/>
  <c r="N24" i="2"/>
  <c r="K24" i="2"/>
  <c r="Z10" i="2"/>
  <c r="L32" i="2"/>
  <c r="M24" i="2"/>
  <c r="T14" i="2"/>
  <c r="V10" i="2"/>
  <c r="O24" i="2"/>
  <c r="L24" i="2"/>
  <c r="W14" i="2"/>
  <c r="BL30" i="2"/>
  <c r="BM30" i="2"/>
  <c r="CP30" i="2"/>
  <c r="BM26" i="2"/>
  <c r="BM22" i="2"/>
  <c r="BL22" i="2"/>
  <c r="CP22" i="2"/>
  <c r="BL26" i="2"/>
  <c r="BM10" i="2"/>
  <c r="BM14" i="2"/>
  <c r="BL18" i="2"/>
  <c r="BM18" i="2"/>
  <c r="CP18" i="2"/>
  <c r="BL14" i="2"/>
  <c r="BL10" i="2"/>
  <c r="BM6" i="2"/>
  <c r="CQ6" i="2"/>
  <c r="CT26" i="2"/>
  <c r="CT22" i="2"/>
  <c r="CT18" i="2"/>
  <c r="CT6" i="2"/>
  <c r="CR26" i="2"/>
  <c r="CX26" i="2" s="1"/>
  <c r="H24" i="2"/>
  <c r="H19" i="2"/>
  <c r="H20" i="2"/>
  <c r="H23" i="2"/>
  <c r="BL6" i="2"/>
  <c r="AB30" i="2"/>
  <c r="X30" i="2"/>
  <c r="T30" i="2"/>
  <c r="X26" i="2"/>
  <c r="U22" i="2"/>
  <c r="X18" i="2"/>
  <c r="X14" i="2"/>
  <c r="AB10" i="2"/>
  <c r="X10" i="2"/>
  <c r="T10" i="2"/>
  <c r="E5" i="21" l="1"/>
  <c r="DC6" i="21"/>
  <c r="DC6" i="19"/>
  <c r="E5" i="19" s="1"/>
  <c r="CT14" i="2"/>
  <c r="D13" i="2"/>
  <c r="P14" i="2" s="1"/>
  <c r="CS30" i="2"/>
  <c r="CY30" i="2" s="1"/>
  <c r="CS26" i="2"/>
  <c r="CY26" i="2" s="1"/>
  <c r="CR30" i="2"/>
  <c r="CX30" i="2" s="1"/>
  <c r="D29" i="2"/>
  <c r="P30" i="2" s="1"/>
  <c r="D25" i="2"/>
  <c r="P26" i="2" s="1"/>
  <c r="CR22" i="2"/>
  <c r="CX22" i="2" s="1"/>
  <c r="CS18" i="2"/>
  <c r="CY18" i="2" s="1"/>
  <c r="CS22" i="2"/>
  <c r="CY22" i="2" s="1"/>
  <c r="CV22" i="2"/>
  <c r="CW30" i="2" s="1"/>
  <c r="DA30" i="2" s="1"/>
  <c r="D21" i="2"/>
  <c r="P22" i="2" s="1"/>
  <c r="CS10" i="2"/>
  <c r="CY10" i="2" s="1"/>
  <c r="CR18" i="2"/>
  <c r="CX18" i="2" s="1"/>
  <c r="D17" i="2"/>
  <c r="P18" i="2" s="1"/>
  <c r="CR14" i="2"/>
  <c r="CX14" i="2" s="1"/>
  <c r="CS14" i="2"/>
  <c r="CY14" i="2" s="1"/>
  <c r="CS6" i="2"/>
  <c r="CY6" i="2" s="1"/>
  <c r="CR6" i="2"/>
  <c r="CX6" i="2" s="1"/>
  <c r="CR10" i="2"/>
  <c r="CX10" i="2" s="1"/>
  <c r="D9" i="2"/>
  <c r="P10" i="2" s="1"/>
  <c r="D5" i="2"/>
  <c r="P6" i="2" s="1"/>
  <c r="CT30" i="2"/>
  <c r="CT10" i="2"/>
  <c r="CW26" i="2"/>
  <c r="DA26" i="2" s="1"/>
  <c r="CW14" i="2"/>
  <c r="DA14" i="2" s="1"/>
  <c r="CW18" i="2" l="1"/>
  <c r="DA18" i="2" s="1"/>
  <c r="CW22" i="2"/>
  <c r="DA22" i="2" s="1"/>
  <c r="CW10" i="2"/>
  <c r="DA10" i="2" s="1"/>
  <c r="CW6" i="2"/>
  <c r="DA6" i="2" s="1"/>
  <c r="CU10" i="2"/>
  <c r="CZ10" i="2" s="1"/>
  <c r="CU26" i="2"/>
  <c r="CZ26" i="2" s="1"/>
  <c r="DB26" i="2" s="1"/>
  <c r="CU18" i="2"/>
  <c r="CZ18" i="2" s="1"/>
  <c r="CU22" i="2"/>
  <c r="CZ22" i="2" s="1"/>
  <c r="DB22" i="2" s="1"/>
  <c r="DC22" i="2" s="1"/>
  <c r="CU30" i="2"/>
  <c r="CZ30" i="2" s="1"/>
  <c r="DB30" i="2" s="1"/>
  <c r="CU14" i="2"/>
  <c r="CZ14" i="2" s="1"/>
  <c r="DB14" i="2" s="1"/>
  <c r="DC14" i="2" s="1"/>
  <c r="P27" i="2"/>
  <c r="Q27" i="2" s="1"/>
  <c r="CU6" i="2"/>
  <c r="P19" i="2"/>
  <c r="Q19" i="2" s="1"/>
  <c r="P23" i="2"/>
  <c r="Q23" i="2" s="1"/>
  <c r="P15" i="2"/>
  <c r="Q15" i="2" s="1"/>
  <c r="P31" i="2"/>
  <c r="Q31" i="2" s="1"/>
  <c r="P11" i="2"/>
  <c r="Q11" i="2" s="1"/>
  <c r="P7" i="2"/>
  <c r="Q7" i="2" s="1"/>
  <c r="DB18" i="2" l="1"/>
  <c r="DC18" i="2" s="1"/>
  <c r="E17" i="2" s="1"/>
  <c r="DB10" i="2"/>
  <c r="DC10" i="2" s="1"/>
  <c r="E9" i="2" s="1"/>
  <c r="DC30" i="2"/>
  <c r="E29" i="2" s="1"/>
  <c r="DC26" i="2"/>
  <c r="E25" i="2" s="1"/>
  <c r="CZ6" i="2"/>
  <c r="DB6" i="2" s="1"/>
  <c r="E21" i="2"/>
  <c r="E13" i="2"/>
  <c r="DC6" i="2" l="1"/>
  <c r="E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Jessica Lamontagne</author>
  </authors>
  <commentList>
    <comment ref="M17" authorId="0" shapeId="0" xr:uid="{4C7B3A02-07D0-4807-9ED3-90D8C0476A97}">
      <text>
        <r>
          <rPr>
            <b/>
            <sz val="9"/>
            <color indexed="81"/>
            <rFont val="Tahoma"/>
            <family val="2"/>
          </rPr>
          <t>Jessica Lamontagne:</t>
        </r>
        <r>
          <rPr>
            <sz val="9"/>
            <color indexed="81"/>
            <rFont val="Tahoma"/>
            <family val="2"/>
          </rPr>
          <t xml:space="preserve">
Leave blank, exception. Can be declared twice in one acro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<sst xmlns="http://schemas.openxmlformats.org/spreadsheetml/2006/main" count="2167" uniqueCount="857">
  <si>
    <t>HOW TO USE THE CALCULATOR</t>
  </si>
  <si>
    <t>**If there is a discrepency between this calculator and the acrobatics catalogue, the numbers and descriptions found in the catalogue will always prevail**</t>
  </si>
  <si>
    <t>To calculate the degree of difficulty of your acrobatics (see screenshots below):</t>
  </si>
  <si>
    <r>
      <rPr>
        <b/>
        <sz val="12"/>
        <color theme="1"/>
        <rFont val="Arial"/>
        <family val="2"/>
      </rPr>
      <t>Step 1:</t>
    </r>
    <r>
      <rPr>
        <sz val="12"/>
        <color theme="1"/>
        <rFont val="Arial"/>
        <family val="2"/>
      </rPr>
      <t xml:space="preserve"> Go to the tab called "ACRO CALCULATOR"</t>
    </r>
  </si>
  <si>
    <r>
      <rPr>
        <b/>
        <sz val="12"/>
        <color rgb="FF000000"/>
        <rFont val="Arial"/>
        <family val="2"/>
      </rPr>
      <t>Step 2</t>
    </r>
    <r>
      <rPr>
        <sz val="12"/>
        <color rgb="FF000000"/>
        <rFont val="Arial"/>
        <family val="2"/>
      </rPr>
      <t>: For each acro that you need to calculate, you have to first select the acro type using the dropdown menu accessible when you click on the cell and then on the little arrow -&gt; see screenshot.  (ACRO-A, ACRO-B, ACRO-C, ACRO-P)</t>
    </r>
  </si>
  <si>
    <r>
      <rPr>
        <b/>
        <sz val="12"/>
        <color theme="1"/>
        <rFont val="Arial"/>
        <family val="2"/>
      </rPr>
      <t>Step 3:</t>
    </r>
    <r>
      <rPr>
        <sz val="12"/>
        <color theme="1"/>
        <rFont val="Arial"/>
        <family val="2"/>
      </rPr>
      <t xml:space="preserve"> The minimal required components to be filled will be colored in dark green, and the optional ones in light green. The components that are not applicable with the acro type will be shown in gray.</t>
    </r>
  </si>
  <si>
    <r>
      <rPr>
        <b/>
        <sz val="12"/>
        <color rgb="FF000000"/>
        <rFont val="Arial"/>
        <family val="2"/>
      </rPr>
      <t xml:space="preserve">Step 4:  </t>
    </r>
    <r>
      <rPr>
        <sz val="12"/>
        <color rgb="FF000000"/>
        <rFont val="Arial"/>
        <family val="2"/>
      </rPr>
      <t>Select one of the code options for each component included in your acro (green cells) using the drop down menu (see screenshot). Note that only the valid codes for the acro type selected will be presented in the drop down menu.</t>
    </r>
  </si>
  <si>
    <r>
      <rPr>
        <b/>
        <sz val="12"/>
        <color theme="1"/>
        <rFont val="Arial"/>
        <family val="2"/>
      </rPr>
      <t>Step 5</t>
    </r>
    <r>
      <rPr>
        <sz val="12"/>
        <color theme="1"/>
        <rFont val="Arial"/>
        <family val="2"/>
      </rPr>
      <t>:  Once everything is filled correctly, the degree of difficulty will be calculated automatically.</t>
    </r>
  </si>
  <si>
    <r>
      <rPr>
        <b/>
        <sz val="12"/>
        <color theme="1"/>
        <rFont val="Arial"/>
        <family val="2"/>
      </rPr>
      <t>Step 6</t>
    </r>
    <r>
      <rPr>
        <sz val="12"/>
        <color theme="1"/>
        <rFont val="Arial"/>
        <family val="2"/>
      </rPr>
      <t>: You can copy-paste the full code on your coach card of desired</t>
    </r>
  </si>
  <si>
    <t>Please note that the calculator is protected and you can only modify the cells related to the component codes and the acro-type.</t>
  </si>
  <si>
    <t>Requirements that will automatically be captured by the system. If not met, the calculator will require corrections:</t>
  </si>
  <si>
    <t>1. If the acro type has not be selected first</t>
  </si>
  <si>
    <t>2. If the minimal required codes for the acro type have not been filled (highlighed in dark green)</t>
  </si>
  <si>
    <t>3. If one or more codes have been entered are not in the allowed possibilities for the acro type/component selected (mismatch)</t>
  </si>
  <si>
    <t>4. If position 2 is the same variation family than position 1</t>
  </si>
  <si>
    <t>* Note that acros also have other restrictions.  They may be invalid for other reasons than the ones automatically shown by this calculator. Please refer to the catalogue for all details.</t>
  </si>
  <si>
    <t>Warning(s) that will automatically be captured by the system. If not met, the calculator will display a message:</t>
  </si>
  <si>
    <t>1. If one of the acro does not meet the rule in appendix 3,4 and 5. : " acrobatics must not be repeated in the same routine". See clarification about that rule in the acrobatics guide.</t>
  </si>
  <si>
    <t>STEP 1</t>
  </si>
  <si>
    <t>STEP 2</t>
  </si>
  <si>
    <t>STEP 3</t>
  </si>
  <si>
    <t>STEP 4</t>
  </si>
  <si>
    <t>STEP 5</t>
  </si>
  <si>
    <t>STEP 6</t>
  </si>
  <si>
    <t>REQUIREMENTS AND VALIDATION MESSAGES (ASKING FOR CORRECTIONS)</t>
  </si>
  <si>
    <t>DRAFT</t>
  </si>
  <si>
    <t>ACROBATICS CALCULATOR (v1.2)</t>
  </si>
  <si>
    <t>EL</t>
  </si>
  <si>
    <t>ACRO TYPE</t>
  </si>
  <si>
    <t>ACRO VALIDATION</t>
  </si>
  <si>
    <t>DISTINCT ACRO?</t>
  </si>
  <si>
    <t>PART</t>
  </si>
  <si>
    <t>DECLARED DIFFICULTY</t>
  </si>
  <si>
    <t>TOTALS</t>
  </si>
  <si>
    <t>ACRO TYPE ERRORS</t>
  </si>
  <si>
    <t>CODES MISMATCH ERRORS WITH ACRO TYPE</t>
  </si>
  <si>
    <t>ACRO TYPE CORRESPONDING ARRAY (FOR DROP DOWN)</t>
  </si>
  <si>
    <t>DESCRIPTION CORRESPONDING ARRAY</t>
  </si>
  <si>
    <t>ACRO TYPE CORRESPONDING ARRAY (FOR DD)</t>
  </si>
  <si>
    <t>ACRO TYPE CORRESPONDING ARRAY (FOR VARIATIONS)</t>
  </si>
  <si>
    <t>POSITION/BONUS VARIATION</t>
  </si>
  <si>
    <t>VARIATION ERROR</t>
  </si>
  <si>
    <t>CODES NOT APPLICABLE FOR ACRO TYPE</t>
  </si>
  <si>
    <t>CODES REQUIRED FOR ACRO TYPE</t>
  </si>
  <si>
    <t>ERRORS FOR REQUIRED COMPONENTS</t>
  </si>
  <si>
    <t>SAME ACRO VALIDATIO</t>
  </si>
  <si>
    <t>SELECT TYPE</t>
  </si>
  <si>
    <t>Comp.</t>
  </si>
  <si>
    <t>CONSTRUCTION</t>
  </si>
  <si>
    <t>CONNECTION</t>
  </si>
  <si>
    <t>DIRECTION</t>
  </si>
  <si>
    <t>POS1</t>
  </si>
  <si>
    <t>POS2</t>
  </si>
  <si>
    <t>ROTATION 
OF THE BASE</t>
  </si>
  <si>
    <t>ROTATION (PLANE &amp; DEGREE)</t>
  </si>
  <si>
    <t>BONUS1</t>
  </si>
  <si>
    <t>BONUS2</t>
  </si>
  <si>
    <t>Components  Total Value</t>
  </si>
  <si>
    <t xml:space="preserve"> Total Value (with BM added)</t>
  </si>
  <si>
    <t>Acro Type</t>
  </si>
  <si>
    <t>Variation pos error</t>
  </si>
  <si>
    <t>Variation bonus error</t>
  </si>
  <si>
    <t>Group type</t>
  </si>
  <si>
    <t>Pos1</t>
  </si>
  <si>
    <t>Pos2</t>
  </si>
  <si>
    <t xml:space="preserve"> P1 Count</t>
  </si>
  <si>
    <t>P2 Count</t>
  </si>
  <si>
    <t>Const.</t>
  </si>
  <si>
    <t>Const. count</t>
  </si>
  <si>
    <t>Conn.</t>
  </si>
  <si>
    <t>Conn. Count</t>
  </si>
  <si>
    <t>Pos1 Error</t>
  </si>
  <si>
    <t>Pos2 Error</t>
  </si>
  <si>
    <t>Const Error</t>
  </si>
  <si>
    <t>Conn Error</t>
  </si>
  <si>
    <t>Same acro error</t>
  </si>
  <si>
    <t>Error message</t>
  </si>
  <si>
    <t>Code</t>
  </si>
  <si>
    <t>Value</t>
  </si>
  <si>
    <t>Desc.</t>
  </si>
  <si>
    <t>CONSTRUCTIONS</t>
  </si>
  <si>
    <t>GROUP A</t>
  </si>
  <si>
    <t>GROUP B</t>
  </si>
  <si>
    <t>GROUP C</t>
  </si>
  <si>
    <t>GROUP P</t>
  </si>
  <si>
    <t>No</t>
  </si>
  <si>
    <t>Desc</t>
  </si>
  <si>
    <t>DD</t>
  </si>
  <si>
    <t>Thr</t>
  </si>
  <si>
    <t>Simple throw/jump</t>
  </si>
  <si>
    <t>St</t>
  </si>
  <si>
    <t>Stack head up</t>
  </si>
  <si>
    <t>Thr&gt;St</t>
  </si>
  <si>
    <t>Transit/jump on/through stack</t>
  </si>
  <si>
    <t>P</t>
  </si>
  <si>
    <t>Standard platform</t>
  </si>
  <si>
    <t>Shou</t>
  </si>
  <si>
    <t>Shoulders</t>
  </si>
  <si>
    <t>StH</t>
  </si>
  <si>
    <t>Stack head down</t>
  </si>
  <si>
    <t>Thr&gt;StH</t>
  </si>
  <si>
    <t>Transit/ jump on/through stack head down</t>
  </si>
  <si>
    <t>2a</t>
  </si>
  <si>
    <t>Knees</t>
  </si>
  <si>
    <t>Straight body with bent knees</t>
  </si>
  <si>
    <t>Hand</t>
  </si>
  <si>
    <t>Hands</t>
  </si>
  <si>
    <t>2SupU</t>
  </si>
  <si>
    <t>2 Sup. stack head up</t>
  </si>
  <si>
    <t>Thr&gt;Pair</t>
  </si>
  <si>
    <t>Transit/jump through 2 pairs</t>
  </si>
  <si>
    <t>B</t>
  </si>
  <si>
    <t>Ballet leg platform</t>
  </si>
  <si>
    <t>Feet</t>
  </si>
  <si>
    <t>2SupD</t>
  </si>
  <si>
    <t>2 Sup. stack head down</t>
  </si>
  <si>
    <t>Thr&gt;FF</t>
  </si>
  <si>
    <r>
      <t>Any kind of throw</t>
    </r>
    <r>
      <rPr>
        <sz val="8"/>
        <color rgb="FFFF0000"/>
        <rFont val="Arial"/>
        <family val="2"/>
      </rPr>
      <t xml:space="preserve"> </t>
    </r>
    <r>
      <rPr>
        <sz val="8"/>
        <rFont val="Arial"/>
        <family val="2"/>
      </rPr>
      <t>on 2-3 floats</t>
    </r>
  </si>
  <si>
    <t>DB</t>
  </si>
  <si>
    <t>Double ballet leg platform</t>
  </si>
  <si>
    <t>Sq</t>
  </si>
  <si>
    <t>Square</t>
  </si>
  <si>
    <t>2SupM</t>
  </si>
  <si>
    <t>2 Sup. stack (with 1 head down)</t>
  </si>
  <si>
    <t>Thr&gt;F</t>
  </si>
  <si>
    <r>
      <t>Any kind of throw</t>
    </r>
    <r>
      <rPr>
        <sz val="8"/>
        <color rgb="FFFF0000"/>
        <rFont val="Arial"/>
        <family val="2"/>
      </rPr>
      <t xml:space="preserve"> </t>
    </r>
    <r>
      <rPr>
        <sz val="8"/>
        <rFont val="Arial"/>
        <family val="2"/>
      </rPr>
      <t xml:space="preserve">on a float </t>
    </r>
  </si>
  <si>
    <t>Chariot</t>
  </si>
  <si>
    <t>Chariot (Sup. on stomach with bent knees or arch)</t>
  </si>
  <si>
    <t>2Sup</t>
  </si>
  <si>
    <t>2  Sup. head-up</t>
  </si>
  <si>
    <t>2SupD2F</t>
  </si>
  <si>
    <t>2 Sup. stack head down + 2FS</t>
  </si>
  <si>
    <t>Thr^Lh</t>
  </si>
  <si>
    <t>Fly above lift on heads</t>
  </si>
  <si>
    <t>2S</t>
  </si>
  <si>
    <t>Platform with 2 Sup.</t>
  </si>
  <si>
    <t>2SupH</t>
  </si>
  <si>
    <t>2 Sup (1 head down)</t>
  </si>
  <si>
    <t>L</t>
  </si>
  <si>
    <t>Simple lift</t>
  </si>
  <si>
    <t>Thr^2F</t>
  </si>
  <si>
    <t>Fly above 2nd formation from any kind of throw</t>
  </si>
  <si>
    <t>Flower</t>
  </si>
  <si>
    <t>Platform made with formation made with legs</t>
  </si>
  <si>
    <t>L2F+</t>
  </si>
  <si>
    <t>Lift with 2FS connected or more</t>
  </si>
  <si>
    <t>L+spot&gt;</t>
  </si>
  <si>
    <t>Lift with spotter/s</t>
  </si>
  <si>
    <t>Platform made with hands</t>
  </si>
  <si>
    <t>St&gt;</t>
  </si>
  <si>
    <t>Transitional stack (with disc.)</t>
  </si>
  <si>
    <t>Thr&gt;hand&gt;</t>
  </si>
  <si>
    <t>Transit/jump through hands formation</t>
  </si>
  <si>
    <t>P4</t>
  </si>
  <si>
    <t>Platform with 4 levels</t>
  </si>
  <si>
    <t>LH</t>
  </si>
  <si>
    <t>Lift on heads</t>
  </si>
  <si>
    <t>Thr+Thr</t>
  </si>
  <si>
    <t>2 jumps from 2 throws (2FS connected)</t>
  </si>
  <si>
    <t>Lh2F</t>
  </si>
  <si>
    <t>Lift on heads with 2FS</t>
  </si>
  <si>
    <t>Sn</t>
  </si>
  <si>
    <t>Snake (FS and Sup. connected + dive)</t>
  </si>
  <si>
    <t>Thr&gt;L</t>
  </si>
  <si>
    <t>Transit/jump on/through lift (must connect)</t>
  </si>
  <si>
    <t>Thr&gt;head&gt;</t>
  </si>
  <si>
    <t>Transit/jump through heads</t>
  </si>
  <si>
    <t>2Sup+</t>
  </si>
  <si>
    <t>2 mini Sup. stacks head up (with disconnect of FS with 1 Sup.)</t>
  </si>
  <si>
    <t>Thr&gt;Sq</t>
  </si>
  <si>
    <t>Transit/jump on square</t>
  </si>
  <si>
    <t>Thr&gt;St2</t>
  </si>
  <si>
    <t>Transit/jump on/through 2 mini stacks</t>
  </si>
  <si>
    <t>CONNECTIONS</t>
  </si>
  <si>
    <t>1P1P</t>
  </si>
  <si>
    <t>1 palm on 1 palm</t>
  </si>
  <si>
    <t>SiA</t>
  </si>
  <si>
    <t>Sit on all body</t>
  </si>
  <si>
    <t>1P1F</t>
  </si>
  <si>
    <t>1 palm on 1 foot</t>
  </si>
  <si>
    <t>F2A</t>
  </si>
  <si>
    <t>Stand on all body (2 feet)</t>
  </si>
  <si>
    <t>Px1P</t>
  </si>
  <si>
    <t>1 palm on palms xsmall</t>
  </si>
  <si>
    <t>FAb</t>
  </si>
  <si>
    <t>Stand on all body (2 feet) + FS connects with Sup.</t>
  </si>
  <si>
    <t>PP</t>
  </si>
  <si>
    <t>Palms on Palms</t>
  </si>
  <si>
    <t>3pA</t>
  </si>
  <si>
    <t>3 points of conn. (2 hands + 1 leg)</t>
  </si>
  <si>
    <t>FPx</t>
  </si>
  <si>
    <t>Feet on palms xsmall</t>
  </si>
  <si>
    <t>1FA</t>
  </si>
  <si>
    <t>Stand on 1 foot</t>
  </si>
  <si>
    <t>FP</t>
  </si>
  <si>
    <t>Feet on palms</t>
  </si>
  <si>
    <t>HA</t>
  </si>
  <si>
    <t>Headstand OR head between legs / arms</t>
  </si>
  <si>
    <t>FF</t>
  </si>
  <si>
    <t>Feet on feet</t>
  </si>
  <si>
    <t>SP+K</t>
  </si>
  <si>
    <t>Shoulders on palms +  knees capt.</t>
  </si>
  <si>
    <t>FF/</t>
  </si>
  <si>
    <t>Feet/feet with spotters</t>
  </si>
  <si>
    <t>3pK</t>
  </si>
  <si>
    <t>3 points of conn. For bent knees platorm</t>
  </si>
  <si>
    <t>PF</t>
  </si>
  <si>
    <t>Palms on feet</t>
  </si>
  <si>
    <t>3pb</t>
  </si>
  <si>
    <t>3 points of conn. (blind conn.)</t>
  </si>
  <si>
    <t>SiSb</t>
  </si>
  <si>
    <t>Sit on shoulderblades (blind)</t>
  </si>
  <si>
    <t>FA+PF</t>
  </si>
  <si>
    <t>1 foot on ballet leg body + palm on foot</t>
  </si>
  <si>
    <t>Bp</t>
  </si>
  <si>
    <t>Backpack (back to back)</t>
  </si>
  <si>
    <t>SP+L</t>
  </si>
  <si>
    <t>Shoulders on palms +  leg/s capture</t>
  </si>
  <si>
    <t>ShF</t>
  </si>
  <si>
    <t>Shoulders on feet</t>
  </si>
  <si>
    <t>SiF+Pb</t>
  </si>
  <si>
    <t>Sit on feet or 1 foot+ blind palms/palms </t>
  </si>
  <si>
    <t>E</t>
  </si>
  <si>
    <t>Eiffel (shoulders on palms + palms on shoulders)</t>
  </si>
  <si>
    <t>ShF+P</t>
  </si>
  <si>
    <t>Shoulders on feet+ connect to palms </t>
  </si>
  <si>
    <t>PH/</t>
  </si>
  <si>
    <t>1 palm on head + 1 palm on 1 palm</t>
  </si>
  <si>
    <t>L/SiF+P</t>
  </si>
  <si>
    <r>
      <t>Sit</t>
    </r>
    <r>
      <rPr>
        <sz val="10"/>
        <color rgb="FF000000"/>
        <rFont val="Arial"/>
        <family val="2"/>
      </rPr>
      <t>  or Lay on feet (or foot) + palms/palms OR Sit  or Lay on feet (or foot) + should./palms conn.</t>
    </r>
  </si>
  <si>
    <t>LiH</t>
  </si>
  <si>
    <t>4p</t>
  </si>
  <si>
    <t>4 points of conn.</t>
  </si>
  <si>
    <t>AP</t>
  </si>
  <si>
    <t>Sit / lay on palms</t>
  </si>
  <si>
    <t>2pA</t>
  </si>
  <si>
    <t>Handstand on all body</t>
  </si>
  <si>
    <t>SiS</t>
  </si>
  <si>
    <t>Sit / lay on shoulders</t>
  </si>
  <si>
    <t>16a</t>
  </si>
  <si>
    <t>4pAb</t>
  </si>
  <si>
    <t>Bridge or any 4 “blind” points of support</t>
  </si>
  <si>
    <t>FS</t>
  </si>
  <si>
    <t>Feet on shoulders</t>
  </si>
  <si>
    <t>Bb</t>
  </si>
  <si>
    <t>Bridge on a double ballet leg.</t>
  </si>
  <si>
    <t>F1S</t>
  </si>
  <si>
    <t>1 foot on 1 shoulder</t>
  </si>
  <si>
    <t>2pK</t>
  </si>
  <si>
    <t>2 points of support on Knees+ palms</t>
  </si>
  <si>
    <t>Le</t>
  </si>
  <si>
    <t>Lemur (lay/sit/hang on 2 Sup. -&gt; 1 head down)</t>
  </si>
  <si>
    <t>&gt;F1P</t>
  </si>
  <si>
    <t>Onto 1 foot on Palms</t>
  </si>
  <si>
    <t>Tow</t>
  </si>
  <si>
    <t>Tower (2 supports head down)</t>
  </si>
  <si>
    <t>3pBb</t>
  </si>
  <si>
    <t>3 blind point support on 2S</t>
  </si>
  <si>
    <t>Li</t>
  </si>
  <si>
    <t>Lift on hands</t>
  </si>
  <si>
    <t>3pB+b</t>
  </si>
  <si>
    <t>3 point support on 2S (construction #5)+connect to ballet leg</t>
  </si>
  <si>
    <t>Ch</t>
  </si>
  <si>
    <t>Chameleon (2 Sup. with 1 head down, FS connects with stomach, arms, legs)</t>
  </si>
  <si>
    <t>&gt;1P1P/</t>
  </si>
  <si>
    <t>1 arm handstand on a plan of platform with additional connection to support swimmer (leg)</t>
  </si>
  <si>
    <t>Tw</t>
  </si>
  <si>
    <t>Twin (palms on waist + waist on palms)</t>
  </si>
  <si>
    <t>1Fxs/</t>
  </si>
  <si>
    <t>Platform holds a featured swimmer standing on 1 leg on X-small support - palms to foot</t>
  </si>
  <si>
    <t>LayF</t>
  </si>
  <si>
    <t>Lay / hang on feet</t>
  </si>
  <si>
    <t>On2b</t>
  </si>
  <si>
    <t>Sit on 2 feet (ballet legs)+extra connect with disconnection</t>
  </si>
  <si>
    <t>SiF</t>
  </si>
  <si>
    <r>
      <t>Sit on</t>
    </r>
    <r>
      <rPr>
        <sz val="9"/>
        <color rgb="FF000000"/>
        <rFont val="Arial"/>
        <family val="2"/>
      </rPr>
      <t xml:space="preserve"> feet or 1 foot of the support swimmer</t>
    </r>
  </si>
  <si>
    <t>2b/</t>
  </si>
  <si>
    <t>Hanging on 2 ballet legs+help from base</t>
  </si>
  <si>
    <t>1FH+1FP</t>
  </si>
  <si>
    <t>2 Sup. (1 foot on head + 1 foot on palms)</t>
  </si>
  <si>
    <t>S+</t>
  </si>
  <si>
    <t xml:space="preserve">Sit/lay/hang on any kind of stack with spotter/s </t>
  </si>
  <si>
    <t>1F1P</t>
  </si>
  <si>
    <t>1 foot on 1 palm</t>
  </si>
  <si>
    <t>1F1F</t>
  </si>
  <si>
    <t xml:space="preserve">1 foot on 1 foot </t>
  </si>
  <si>
    <t>DIRECTIONS</t>
  </si>
  <si>
    <t>Up</t>
  </si>
  <si>
    <t>Upwards</t>
  </si>
  <si>
    <t>Forw</t>
  </si>
  <si>
    <t>Forwards</t>
  </si>
  <si>
    <t>Back</t>
  </si>
  <si>
    <t>Backwards</t>
  </si>
  <si>
    <t>Side</t>
  </si>
  <si>
    <t>Sideways</t>
  </si>
  <si>
    <t>Rev</t>
  </si>
  <si>
    <t>Reverse</t>
  </si>
  <si>
    <t>Bln</t>
  </si>
  <si>
    <t>Blind back jump</t>
  </si>
  <si>
    <t>POSITION 1</t>
  </si>
  <si>
    <t>Cat.</t>
  </si>
  <si>
    <t>tk</t>
  </si>
  <si>
    <t>Tuck</t>
  </si>
  <si>
    <t>he</t>
  </si>
  <si>
    <t>Heron</t>
  </si>
  <si>
    <t>pk</t>
  </si>
  <si>
    <t>Pike</t>
  </si>
  <si>
    <t>vs</t>
  </si>
  <si>
    <t>Vertical split</t>
  </si>
  <si>
    <t>kt</t>
  </si>
  <si>
    <t>Kite</t>
  </si>
  <si>
    <t>gl</t>
  </si>
  <si>
    <t>Glass (opposite or both arms capt.)</t>
  </si>
  <si>
    <t>ln</t>
  </si>
  <si>
    <t>Line / Arch</t>
  </si>
  <si>
    <t>ba</t>
  </si>
  <si>
    <t>Ballerina</t>
  </si>
  <si>
    <t>sp</t>
  </si>
  <si>
    <t>Split</t>
  </si>
  <si>
    <t>sa</t>
  </si>
  <si>
    <t>Sail (must have hand capt.)</t>
  </si>
  <si>
    <t>ja</t>
  </si>
  <si>
    <t>Jay</t>
  </si>
  <si>
    <t>ne</t>
  </si>
  <si>
    <t>Needle</t>
  </si>
  <si>
    <t>rg</t>
  </si>
  <si>
    <t>Ring</t>
  </si>
  <si>
    <t>ey</t>
  </si>
  <si>
    <t>Eye (both arms capt.)</t>
  </si>
  <si>
    <t>sd</t>
  </si>
  <si>
    <t>Stand</t>
  </si>
  <si>
    <t>mo</t>
  </si>
  <si>
    <t>Monkey</t>
  </si>
  <si>
    <t>sh</t>
  </si>
  <si>
    <t>Shrimp</t>
  </si>
  <si>
    <t>spl</t>
  </si>
  <si>
    <t>hp</t>
  </si>
  <si>
    <t>Harp (blind capt.)</t>
  </si>
  <si>
    <t>sc</t>
  </si>
  <si>
    <t>Scissors</t>
  </si>
  <si>
    <t>co</t>
  </si>
  <si>
    <t>Cobra</t>
  </si>
  <si>
    <t>fl</t>
  </si>
  <si>
    <t>Flamingo</t>
  </si>
  <si>
    <t>so</t>
  </si>
  <si>
    <t>Scorpio</t>
  </si>
  <si>
    <t>tu</t>
  </si>
  <si>
    <t>Turtle (capt. 2 hands + 2 legs)</t>
  </si>
  <si>
    <t>pi</t>
  </si>
  <si>
    <t>Pin (opposite or both arms capt.)</t>
  </si>
  <si>
    <t>bb</t>
  </si>
  <si>
    <t>Bamboo</t>
  </si>
  <si>
    <t>bo</t>
  </si>
  <si>
    <t>Box</t>
  </si>
  <si>
    <t>wi</t>
  </si>
  <si>
    <t>Willow</t>
  </si>
  <si>
    <t>ow</t>
  </si>
  <si>
    <t>Owl</t>
  </si>
  <si>
    <t>dr</t>
  </si>
  <si>
    <t>Drop (blind capt. with 2 arms)</t>
  </si>
  <si>
    <t>qu</t>
  </si>
  <si>
    <t>Queen (blind capt. with opposite or both arms)</t>
  </si>
  <si>
    <t>POSITION 2</t>
  </si>
  <si>
    <t>2tk</t>
  </si>
  <si>
    <t>2he</t>
  </si>
  <si>
    <t>2pk</t>
  </si>
  <si>
    <t>2vs</t>
  </si>
  <si>
    <t>2kt</t>
  </si>
  <si>
    <t>2gl</t>
  </si>
  <si>
    <t>2ln</t>
  </si>
  <si>
    <t>2ba</t>
  </si>
  <si>
    <t>2sp</t>
  </si>
  <si>
    <t>2sa</t>
  </si>
  <si>
    <t>2ne</t>
  </si>
  <si>
    <t>2ja</t>
  </si>
  <si>
    <t>2rg</t>
  </si>
  <si>
    <t>2ey</t>
  </si>
  <si>
    <t>2sd</t>
  </si>
  <si>
    <t>2mo</t>
  </si>
  <si>
    <t>2sh</t>
  </si>
  <si>
    <t>2spl</t>
  </si>
  <si>
    <t>2hp</t>
  </si>
  <si>
    <t>2sc</t>
  </si>
  <si>
    <t>2co</t>
  </si>
  <si>
    <t>2fl</t>
  </si>
  <si>
    <t>2so</t>
  </si>
  <si>
    <t>2tu</t>
  </si>
  <si>
    <t>2pi</t>
  </si>
  <si>
    <t>2bb</t>
  </si>
  <si>
    <t>2bo</t>
  </si>
  <si>
    <t>2wi</t>
  </si>
  <si>
    <t>2ow</t>
  </si>
  <si>
    <t>2dr</t>
  </si>
  <si>
    <t>2qu</t>
  </si>
  <si>
    <t>ROTATION OF THE BASE</t>
  </si>
  <si>
    <t>r0.5</t>
  </si>
  <si>
    <t>1/2 stack rotation( Sup. head up with FS legs less than 135) OR 2 Sup. with 1 Sup. Twirls</t>
  </si>
  <si>
    <t>Cr0.5</t>
  </si>
  <si>
    <t>1/2 stack rotation (Sup. and FS not in head down)</t>
  </si>
  <si>
    <t>Pr</t>
  </si>
  <si>
    <t>1/4 rotation when FS does not sit or lay</t>
  </si>
  <si>
    <t>r1</t>
  </si>
  <si>
    <t>1 stack rotation( Sup. head up with FS legs less than 135) OR 2 Sup. with 1 Sup. Twirls</t>
  </si>
  <si>
    <t>Cr1</t>
  </si>
  <si>
    <t>1 stack rotation (Sup. and FS not in head down)</t>
  </si>
  <si>
    <t>Pr0.5</t>
  </si>
  <si>
    <t>1/2 rotation when FS does not sit or lay</t>
  </si>
  <si>
    <t>r1.5</t>
  </si>
  <si>
    <t>1.5 stack rotation( Sup. head up with FS legs less than 135) OR 2 Sup. with 1 Sup. Twirls</t>
  </si>
  <si>
    <t>Cr1.5</t>
  </si>
  <si>
    <t>1.5 stack rotation (Sup. and FS not in head down)</t>
  </si>
  <si>
    <t>Pr1</t>
  </si>
  <si>
    <t>1 rotation when FS does not sit or lay</t>
  </si>
  <si>
    <t>r0,5/</t>
  </si>
  <si>
    <t>On 2 legs stack standing on shoulders 1/2 rotation</t>
  </si>
  <si>
    <t>Cr0.5!</t>
  </si>
  <si>
    <t>1/2 stack rotation (Sup. OR FS in head down)</t>
  </si>
  <si>
    <t>Pr/</t>
  </si>
  <si>
    <t>1/4 rotation when FS sits or lays</t>
  </si>
  <si>
    <t>r1/</t>
  </si>
  <si>
    <t>On 2 legs stack standing on shoulders 1 rotation</t>
  </si>
  <si>
    <t>Cr1!</t>
  </si>
  <si>
    <t>1 stack rotation (Sup. OR FS in head down)</t>
  </si>
  <si>
    <t>Pr0.5/</t>
  </si>
  <si>
    <t>1/2 rotation when FS sits or lays</t>
  </si>
  <si>
    <t>r1.5/</t>
  </si>
  <si>
    <t>On 2 legs stack standing on shoulders 1.5 rotation</t>
  </si>
  <si>
    <t>Cr1.5!</t>
  </si>
  <si>
    <t>1.5 stack rotation (Sup. OR FS in head down)</t>
  </si>
  <si>
    <t>Pr1/</t>
  </si>
  <si>
    <t>1 rotation when FS sits or lays</t>
  </si>
  <si>
    <t>r0.5+</t>
  </si>
  <si>
    <t xml:space="preserve">On 1 leg. 1/2 stack rotation (FS is head up  with legs 135 or more) </t>
  </si>
  <si>
    <t>Cr0,5L</t>
  </si>
  <si>
    <r>
      <t xml:space="preserve">1/2 rotation for lift </t>
    </r>
    <r>
      <rPr>
        <sz val="9"/>
        <rFont val="Arial"/>
        <family val="2"/>
      </rPr>
      <t>while featured swimmer flies above it </t>
    </r>
  </si>
  <si>
    <t>P0.5h</t>
  </si>
  <si>
    <t>1/2 rotation on hands formation</t>
  </si>
  <si>
    <t>r1+</t>
  </si>
  <si>
    <t xml:space="preserve">On 1 leg. 1 stack rotation (FS is head up  with legs 135 or more) </t>
  </si>
  <si>
    <t>CP0.5</t>
  </si>
  <si>
    <t>1/2 platform rotation after FS landing</t>
  </si>
  <si>
    <t>P1h</t>
  </si>
  <si>
    <t>1 rotation on hands formation</t>
  </si>
  <si>
    <t>r1.5+</t>
  </si>
  <si>
    <t xml:space="preserve">On 1 leg. 1.5 stack rotation (FS is head up  with legs 135 or more) </t>
  </si>
  <si>
    <t>2F0.5</t>
  </si>
  <si>
    <t>1/2 rotation of the second formation for the fly above lift</t>
  </si>
  <si>
    <t>Pr//</t>
  </si>
  <si>
    <t>1/4 rotation with 2+ Sup.</t>
  </si>
  <si>
    <t>r2+</t>
  </si>
  <si>
    <t xml:space="preserve">On 1 leg. 2 stack rotation (FS is head up  with legs 135 or more) </t>
  </si>
  <si>
    <t>2F1</t>
  </si>
  <si>
    <t>1 rotation of the second formation for the fly above lift</t>
  </si>
  <si>
    <t>Pr0.5//</t>
  </si>
  <si>
    <t xml:space="preserve">1/2 rotation with 2+ Sup. </t>
  </si>
  <si>
    <t>r0.5!</t>
  </si>
  <si>
    <t xml:space="preserve">1/2 stack rotation (Sup. head down OR FS in handstand) </t>
  </si>
  <si>
    <t>Pr1//</t>
  </si>
  <si>
    <t>1 rotation 2+Sup</t>
  </si>
  <si>
    <t>r1!</t>
  </si>
  <si>
    <t xml:space="preserve">1 stack rotation (Sup. head down OR FS in handstand) </t>
  </si>
  <si>
    <t>r1.5!</t>
  </si>
  <si>
    <t xml:space="preserve">1.5 stack  rotation (Sup. head down OR FS in handstand) </t>
  </si>
  <si>
    <t>r2!</t>
  </si>
  <si>
    <t xml:space="preserve">2 stack  rotation (Sup. head down OR FS in handstand) </t>
  </si>
  <si>
    <t>r/L</t>
  </si>
  <si>
    <t>1/4 rotation for lift</t>
  </si>
  <si>
    <t>r0.5L</t>
  </si>
  <si>
    <t>1/2 rotation for lift</t>
  </si>
  <si>
    <t>r1L</t>
  </si>
  <si>
    <t>1 rotation for lift</t>
  </si>
  <si>
    <t>Id</t>
  </si>
  <si>
    <t>#</t>
  </si>
  <si>
    <t>t0.5</t>
  </si>
  <si>
    <t>1/2 twist</t>
  </si>
  <si>
    <t>Ct0.5</t>
  </si>
  <si>
    <t>1/2 twist (group C)</t>
  </si>
  <si>
    <t>t1</t>
  </si>
  <si>
    <t>1 twist</t>
  </si>
  <si>
    <t>Ct1</t>
  </si>
  <si>
    <t>1 twist (group C)</t>
  </si>
  <si>
    <t>t1.5</t>
  </si>
  <si>
    <t>1.5 twist</t>
  </si>
  <si>
    <t>Ct1.5</t>
  </si>
  <si>
    <t>1.5 twist (group C)</t>
  </si>
  <si>
    <t>t2</t>
  </si>
  <si>
    <t>2 twists</t>
  </si>
  <si>
    <t>Ct2</t>
  </si>
  <si>
    <t>2 twists (group C)</t>
  </si>
  <si>
    <t>t2.5</t>
  </si>
  <si>
    <t>2.5 twists</t>
  </si>
  <si>
    <t>Ct2.5</t>
  </si>
  <si>
    <t>2.5 twist (group C)</t>
  </si>
  <si>
    <t>t3</t>
  </si>
  <si>
    <t>3 twists</t>
  </si>
  <si>
    <t>Ct3</t>
  </si>
  <si>
    <t>3 twists (group C)</t>
  </si>
  <si>
    <t>d</t>
  </si>
  <si>
    <t>1/2 som.</t>
  </si>
  <si>
    <t>Cd</t>
  </si>
  <si>
    <t>Dive (group C)</t>
  </si>
  <si>
    <t>dt0.5</t>
  </si>
  <si>
    <t>dive + 1/2 twist</t>
  </si>
  <si>
    <t>Cdt0.5</t>
  </si>
  <si>
    <t>1/2 twist + dive (group C)</t>
  </si>
  <si>
    <t>dt1</t>
  </si>
  <si>
    <t>dive + 1 twist</t>
  </si>
  <si>
    <t>Cdt1</t>
  </si>
  <si>
    <t>1 twist + dive (group C)</t>
  </si>
  <si>
    <t>dt1.5</t>
  </si>
  <si>
    <t>dive + 1.5 twist</t>
  </si>
  <si>
    <t>Cdt1.5</t>
  </si>
  <si>
    <t>1.5 twist + dive (group C)</t>
  </si>
  <si>
    <t>dt2</t>
  </si>
  <si>
    <t>dive + 2 twists forw.</t>
  </si>
  <si>
    <t>Cs1</t>
  </si>
  <si>
    <t>1 som. (group C)</t>
  </si>
  <si>
    <t>s1</t>
  </si>
  <si>
    <t>1 som.</t>
  </si>
  <si>
    <t>Css1</t>
  </si>
  <si>
    <t>1 straignt som. (group C)</t>
  </si>
  <si>
    <t>s1f</t>
  </si>
  <si>
    <t>1 som. forw.</t>
  </si>
  <si>
    <t>Cs1.5</t>
  </si>
  <si>
    <t>1.5 som. (group C)</t>
  </si>
  <si>
    <t>ss1</t>
  </si>
  <si>
    <t>straight 1 som.</t>
  </si>
  <si>
    <t>Cs1.5o</t>
  </si>
  <si>
    <t>1.5 som. + open (group C)</t>
  </si>
  <si>
    <t>ss1f</t>
  </si>
  <si>
    <t>straight  1 som. forw.</t>
  </si>
  <si>
    <t>Cf1</t>
  </si>
  <si>
    <t>1 frontal som. (group C)</t>
  </si>
  <si>
    <t>s1.5</t>
  </si>
  <si>
    <t>1.5 som.</t>
  </si>
  <si>
    <t>Cf1.5</t>
  </si>
  <si>
    <t>1.5 frontal som. (group C)</t>
  </si>
  <si>
    <t>s1.5f</t>
  </si>
  <si>
    <t>1.5 som. forw.</t>
  </si>
  <si>
    <t>Cf2</t>
  </si>
  <si>
    <t>2 frontal som. (group C)</t>
  </si>
  <si>
    <t>s1.5o</t>
  </si>
  <si>
    <t>1.5 som. open</t>
  </si>
  <si>
    <t>Cc</t>
  </si>
  <si>
    <t xml:space="preserve"> Cartwheel (group C)</t>
  </si>
  <si>
    <t>s1.5fo</t>
  </si>
  <si>
    <t>1.5 som. forw.+ open</t>
  </si>
  <si>
    <t>Cct0.5</t>
  </si>
  <si>
    <t xml:space="preserve"> Cartwheel + 1/2 twist (group C)</t>
  </si>
  <si>
    <t>s2</t>
  </si>
  <si>
    <t>2 som.</t>
  </si>
  <si>
    <t>Cct1</t>
  </si>
  <si>
    <t xml:space="preserve"> Cartwheel + 1 twist (group C)</t>
  </si>
  <si>
    <t>s2o</t>
  </si>
  <si>
    <t>2 som. open</t>
  </si>
  <si>
    <t>Handspring (group C)</t>
  </si>
  <si>
    <t>s2f</t>
  </si>
  <si>
    <t>2 som. forw</t>
  </si>
  <si>
    <t>Cht0.5</t>
  </si>
  <si>
    <t>Handspring + 1/2 twist (group C)</t>
  </si>
  <si>
    <t>s2fo</t>
  </si>
  <si>
    <t>2 som. forw. open</t>
  </si>
  <si>
    <t>Cht1</t>
  </si>
  <si>
    <t>Handspring + 1 twist (group C)</t>
  </si>
  <si>
    <t>s2.5</t>
  </si>
  <si>
    <t>2.5 som.</t>
  </si>
  <si>
    <t>Cs0.5t0.5</t>
  </si>
  <si>
    <t>1/2 som. + 1/2 twist (group C)</t>
  </si>
  <si>
    <t>s2.5f</t>
  </si>
  <si>
    <t>2.5 som. forward</t>
  </si>
  <si>
    <t>Cs1t0.5</t>
  </si>
  <si>
    <t>1 som. + 1/2 twist (group C)</t>
  </si>
  <si>
    <t>s3</t>
  </si>
  <si>
    <t>3 som.</t>
  </si>
  <si>
    <t>Cs1t1</t>
  </si>
  <si>
    <t>1 som. + 1 twist (group C)</t>
  </si>
  <si>
    <t>f1</t>
  </si>
  <si>
    <t>1 side som.</t>
  </si>
  <si>
    <t>Cs1t1.5</t>
  </si>
  <si>
    <t>1 som. + 1.5 twist (group C)</t>
  </si>
  <si>
    <t>f1.5</t>
  </si>
  <si>
    <t>1.5 side som.</t>
  </si>
  <si>
    <t>Cs1t2</t>
  </si>
  <si>
    <t>1 som. + 2 twists (group C)</t>
  </si>
  <si>
    <t>f2</t>
  </si>
  <si>
    <t>2 side som.</t>
  </si>
  <si>
    <t>Css1t0.5</t>
  </si>
  <si>
    <t>1 straignt som. + 1/2 twist (group C)</t>
  </si>
  <si>
    <t>c</t>
  </si>
  <si>
    <t>cartwheel</t>
  </si>
  <si>
    <t>Css1t1</t>
  </si>
  <si>
    <t>1 straignt som. + 1 twist (group C)</t>
  </si>
  <si>
    <t>ct0.5</t>
  </si>
  <si>
    <t>cartwheel + 1/2 twist</t>
  </si>
  <si>
    <t>Css1t1.5</t>
  </si>
  <si>
    <t>1 straignt som. + 1.5 twist (group C)</t>
  </si>
  <si>
    <t>ct1</t>
  </si>
  <si>
    <t>cartwheel + 1 twist</t>
  </si>
  <si>
    <t>Css1t2</t>
  </si>
  <si>
    <t>1 straignt som. + 2 twists (group C)</t>
  </si>
  <si>
    <t>h</t>
  </si>
  <si>
    <t>handspring</t>
  </si>
  <si>
    <t>Css1t2.5</t>
  </si>
  <si>
    <t>1 straignt som. + 2.5 twists (group C)</t>
  </si>
  <si>
    <t>ht0.5</t>
  </si>
  <si>
    <t>handspring + 1/2 twist</t>
  </si>
  <si>
    <t>Cs1t1o</t>
  </si>
  <si>
    <t>1 som.+1 twist+open (group C)</t>
  </si>
  <si>
    <t>ht1</t>
  </si>
  <si>
    <t>handspring + 1 twist</t>
  </si>
  <si>
    <t>Cs1t1,5o</t>
  </si>
  <si>
    <t>1 som.+1,5 twist+open (group C)</t>
  </si>
  <si>
    <t>hd</t>
  </si>
  <si>
    <t>handspring + 1/2 som.</t>
  </si>
  <si>
    <t>Cs1t2o</t>
  </si>
  <si>
    <t>1 som.+2 twist+open (group C)</t>
  </si>
  <si>
    <t>hs1</t>
  </si>
  <si>
    <t>handspring + 1 som.</t>
  </si>
  <si>
    <t>Chs1</t>
  </si>
  <si>
    <t>Handspring + 1 somersault (group C)</t>
  </si>
  <si>
    <t>h0.5s1.5</t>
  </si>
  <si>
    <t>1/2 handspring + 1.5 som.</t>
  </si>
  <si>
    <t>h0.5s1</t>
  </si>
  <si>
    <t>1/2 handspring + 1 som.</t>
  </si>
  <si>
    <t>s1t0.5</t>
  </si>
  <si>
    <t>1 som. + 1/2 twist</t>
  </si>
  <si>
    <t>s1t0.5f</t>
  </si>
  <si>
    <t>1 som. + 1/2 frontal twist</t>
  </si>
  <si>
    <t>s1t1</t>
  </si>
  <si>
    <t>1 som. + 1 twist</t>
  </si>
  <si>
    <t>s1t1f</t>
  </si>
  <si>
    <t>1 som. + 1 twist forw.</t>
  </si>
  <si>
    <t>s1t1.5</t>
  </si>
  <si>
    <t>1 som. + 1.5 twist</t>
  </si>
  <si>
    <t>s1.5t0.5</t>
  </si>
  <si>
    <t>1.5 som. + 1/2 twist</t>
  </si>
  <si>
    <t>s1.5t0.5f</t>
  </si>
  <si>
    <t>1.5 som. + 1/2 twist +forwards</t>
  </si>
  <si>
    <t>s1.5t0.5o</t>
  </si>
  <si>
    <t>1.5 som. + 1/2 twist + open</t>
  </si>
  <si>
    <t>s1.5t0.5fo</t>
  </si>
  <si>
    <t>1.5 som. + 1/2 twist + open+forwards</t>
  </si>
  <si>
    <t>s1.5t1</t>
  </si>
  <si>
    <t>1.5 som. + 1 twist</t>
  </si>
  <si>
    <t>s1.5t1.5</t>
  </si>
  <si>
    <t>1.5 som. + 1.5 twist</t>
  </si>
  <si>
    <t>s2t0.5</t>
  </si>
  <si>
    <t>2 som. + 1/2 twist</t>
  </si>
  <si>
    <t>s2t0.5f</t>
  </si>
  <si>
    <t>2 som. +1/2 twist forwards</t>
  </si>
  <si>
    <t>s2t0.5o</t>
  </si>
  <si>
    <t>2 som. + 1/2 twist + open</t>
  </si>
  <si>
    <t>s2t0.5fo</t>
  </si>
  <si>
    <t>2 som. +1/2 twist+ open+ forwards</t>
  </si>
  <si>
    <t>s2t1</t>
  </si>
  <si>
    <t>2 som. + 1 twist</t>
  </si>
  <si>
    <t>s2t1o</t>
  </si>
  <si>
    <t>2 som. + 1 twist + open</t>
  </si>
  <si>
    <t>s2t1fo</t>
  </si>
  <si>
    <t>ss1t0.5</t>
  </si>
  <si>
    <t>1 straight som. + 1/2 twist</t>
  </si>
  <si>
    <t>ss1t0.5f</t>
  </si>
  <si>
    <t>1 straight som. +0.5 twist forwards</t>
  </si>
  <si>
    <t>ss1t1</t>
  </si>
  <si>
    <t>1 straight som. + 1 twist</t>
  </si>
  <si>
    <t>ss1t1f</t>
  </si>
  <si>
    <t>1 straight som. +1 twist forwards</t>
  </si>
  <si>
    <t>ss1t1.5</t>
  </si>
  <si>
    <t>1 straight som. + 1.5 twist</t>
  </si>
  <si>
    <t>ss1t2</t>
  </si>
  <si>
    <t>1 straight som. + 2 twists</t>
  </si>
  <si>
    <t>ss1t2.5</t>
  </si>
  <si>
    <t>1 straight som. + 2.5 twists</t>
  </si>
  <si>
    <t>ss1t3</t>
  </si>
  <si>
    <t>1 straight som. + 3 twists</t>
  </si>
  <si>
    <t>BONUS</t>
  </si>
  <si>
    <t>Dbl</t>
  </si>
  <si>
    <t>Double</t>
  </si>
  <si>
    <t>Pos3</t>
  </si>
  <si>
    <t>3rd position</t>
  </si>
  <si>
    <t>Jump</t>
  </si>
  <si>
    <t>Jump on stack -&gt; end</t>
  </si>
  <si>
    <t>Grip</t>
  </si>
  <si>
    <t>Grip 2FS (begin -&gt; end)</t>
  </si>
  <si>
    <t>RotF</t>
  </si>
  <si>
    <t>rotation on feet in horizontal plane</t>
  </si>
  <si>
    <t>Jump&gt;</t>
  </si>
  <si>
    <t>Jump on stack + transit</t>
  </si>
  <si>
    <t>UP</t>
  </si>
  <si>
    <t>Platform from hands (3+sec)</t>
  </si>
  <si>
    <t>Connect Sup with FS (can disc.)</t>
  </si>
  <si>
    <t>Twirl</t>
  </si>
  <si>
    <t>180/360 of FS on static Support</t>
  </si>
  <si>
    <t>On1Foot</t>
  </si>
  <si>
    <t>Jump on 1 foot  with 1  or 2 palms</t>
  </si>
  <si>
    <t>CH</t>
  </si>
  <si>
    <t>Cartwheel/Handspring</t>
  </si>
  <si>
    <t>Catch</t>
  </si>
  <si>
    <t>Catch 2FS in airborne -&gt; end</t>
  </si>
  <si>
    <t>Hold</t>
  </si>
  <si>
    <t>Long holding lift (3s +)</t>
  </si>
  <si>
    <t>1F&gt;1F</t>
  </si>
  <si>
    <t>Jump, land on 1 foot with 1 foot</t>
  </si>
  <si>
    <t>FS moves on 1+ Spotter's heads</t>
  </si>
  <si>
    <t>Jump/throw from split</t>
  </si>
  <si>
    <t>SdUp</t>
  </si>
  <si>
    <t>Lifting torso from head down</t>
  </si>
  <si>
    <t>Porp</t>
  </si>
  <si>
    <t>Porpoise action at the beginning</t>
  </si>
  <si>
    <t>Hula</t>
  </si>
  <si>
    <t>Ring/Jay around Sup.</t>
  </si>
  <si>
    <t>Moon</t>
  </si>
  <si>
    <t>Lifting up from split and change legs to split</t>
  </si>
  <si>
    <t>Slip</t>
  </si>
  <si>
    <t>FS splits between Sup. Legs</t>
  </si>
  <si>
    <t>Spich</t>
  </si>
  <si>
    <t>Spichag action</t>
  </si>
  <si>
    <t>RetSq</t>
  </si>
  <si>
    <t>Return on construction</t>
  </si>
  <si>
    <t>Wave</t>
  </si>
  <si>
    <t>Wave movements</t>
  </si>
  <si>
    <t>Bey</t>
  </si>
  <si>
    <t>Lift with blind fall backward on hand form.</t>
  </si>
  <si>
    <t>Trav</t>
  </si>
  <si>
    <t>Travelling construction</t>
  </si>
  <si>
    <t>RetPa</t>
  </si>
  <si>
    <t>Return on hands</t>
  </si>
  <si>
    <t>Mov</t>
  </si>
  <si>
    <t>Moving base lift</t>
  </si>
  <si>
    <t>Run</t>
  </si>
  <si>
    <t>Running on 2+ backs</t>
  </si>
  <si>
    <t>FS moves from head down to head up</t>
  </si>
  <si>
    <t>Feet to feet jump</t>
  </si>
  <si>
    <t>BRun</t>
  </si>
  <si>
    <t>Blind run</t>
  </si>
  <si>
    <t>Dive</t>
  </si>
  <si>
    <t>Dive at the end</t>
  </si>
  <si>
    <t>Cx</t>
  </si>
  <si>
    <t>Connect 2 f-swimmers</t>
  </si>
  <si>
    <t>Ps1</t>
  </si>
  <si>
    <t>1 som. at the end</t>
  </si>
  <si>
    <t>Twirl of the FS</t>
  </si>
  <si>
    <t>Ps1t0.5</t>
  </si>
  <si>
    <t>P, som1+ 1/2 tw</t>
  </si>
  <si>
    <t>C-Roll</t>
  </si>
  <si>
    <t>Rolling on top of const.</t>
  </si>
  <si>
    <t>Ps1op</t>
  </si>
  <si>
    <t>P, som1+ open</t>
  </si>
  <si>
    <t>Turn</t>
  </si>
  <si>
    <t>Lift from split + FS disconnect from 1 Sup + 1/2 twist</t>
  </si>
  <si>
    <t>Ps1t0,5o</t>
  </si>
  <si>
    <t>P, som1+ 1/2 tw+open</t>
  </si>
  <si>
    <t>Ps1t1</t>
  </si>
  <si>
    <t>P, som1+ 1 tw</t>
  </si>
  <si>
    <t>CH+</t>
  </si>
  <si>
    <t>Handspring with connection</t>
  </si>
  <si>
    <t>Roll</t>
  </si>
  <si>
    <t>Rolling action of FS</t>
  </si>
  <si>
    <r>
      <t>Lifting in a “Box” and lowering back</t>
    </r>
    <r>
      <rPr>
        <sz val="9"/>
        <color rgb="FF000000"/>
        <rFont val="Arial"/>
        <family val="2"/>
      </rPr>
      <t> </t>
    </r>
  </si>
  <si>
    <t>Spider</t>
  </si>
  <si>
    <t>Spider action</t>
  </si>
  <si>
    <t>Climb</t>
  </si>
  <si>
    <t>Climb onto from underwater (inside const.)</t>
  </si>
  <si>
    <t>Fall</t>
  </si>
  <si>
    <r>
      <t>Fast fall down inside</t>
    </r>
    <r>
      <rPr>
        <sz val="9"/>
        <color rgb="FF000000"/>
        <rFont val="Arial"/>
        <family val="2"/>
      </rPr>
      <t xml:space="preserve"> </t>
    </r>
  </si>
  <si>
    <t>FTurn</t>
  </si>
  <si>
    <t>Fast fall down inside + 360 twist</t>
  </si>
  <si>
    <t>Swim</t>
  </si>
  <si>
    <t>Change of FS</t>
  </si>
  <si>
    <t>Arch</t>
  </si>
  <si>
    <t>Transition to Queen and back</t>
  </si>
  <si>
    <t>Component and group</t>
  </si>
  <si>
    <t>Applicable?</t>
  </si>
  <si>
    <t>Minimal?</t>
  </si>
  <si>
    <t>Cons_B</t>
  </si>
  <si>
    <t>Conn_B</t>
  </si>
  <si>
    <t>Dir_B</t>
  </si>
  <si>
    <t>Pos1_B</t>
  </si>
  <si>
    <t>Pos2_B</t>
  </si>
  <si>
    <t>RotB_B</t>
  </si>
  <si>
    <t>Rot_B</t>
  </si>
  <si>
    <t>Bon1_B</t>
  </si>
  <si>
    <t>Bon2_B</t>
  </si>
  <si>
    <t>Cons_A</t>
  </si>
  <si>
    <t>Conn_A</t>
  </si>
  <si>
    <t>Dir_A</t>
  </si>
  <si>
    <t>Pos1_A</t>
  </si>
  <si>
    <t>Pos2_A</t>
  </si>
  <si>
    <t>RotB_A</t>
  </si>
  <si>
    <t>Rot_A</t>
  </si>
  <si>
    <t>Bon1_A</t>
  </si>
  <si>
    <t>Bon2_A</t>
  </si>
  <si>
    <t>Cons_P</t>
  </si>
  <si>
    <t>Conn_P</t>
  </si>
  <si>
    <t>Dir_P</t>
  </si>
  <si>
    <t>Pos1_P</t>
  </si>
  <si>
    <t>Pos2_P</t>
  </si>
  <si>
    <t>RotB_P</t>
  </si>
  <si>
    <t>Rot_P</t>
  </si>
  <si>
    <t>Bon1_P</t>
  </si>
  <si>
    <t>Bon2_P</t>
  </si>
  <si>
    <t>Cons_C</t>
  </si>
  <si>
    <t>Conn_C</t>
  </si>
  <si>
    <t>Dir_C</t>
  </si>
  <si>
    <t>Pos1_C</t>
  </si>
  <si>
    <t>Pos2_C</t>
  </si>
  <si>
    <t>RotB_C</t>
  </si>
  <si>
    <t>Rot_C</t>
  </si>
  <si>
    <t>Bon1_C</t>
  </si>
  <si>
    <t>Bon2_C</t>
  </si>
  <si>
    <r>
      <rPr>
        <b/>
        <sz val="12"/>
        <color theme="1"/>
        <rFont val="ＭＳ ゴシック"/>
        <family val="3"/>
        <charset val="128"/>
      </rPr>
      <t>アクロバットの難易度を計算するには（下のスクリーンショットを参照）</t>
    </r>
    <r>
      <rPr>
        <b/>
        <sz val="12"/>
        <color theme="1"/>
        <rFont val="Arial"/>
        <family val="2"/>
      </rPr>
      <t>:</t>
    </r>
    <phoneticPr fontId="33"/>
  </si>
  <si>
    <r>
      <rPr>
        <b/>
        <sz val="12"/>
        <color rgb="FF000000"/>
        <rFont val="Arial"/>
        <family val="2"/>
      </rPr>
      <t>Step 2</t>
    </r>
    <r>
      <rPr>
        <sz val="12"/>
        <color rgb="FF000000"/>
        <rFont val="Arial"/>
        <family val="2"/>
      </rPr>
      <t xml:space="preserve">: </t>
    </r>
    <r>
      <rPr>
        <sz val="12"/>
        <color rgb="FF000000"/>
        <rFont val="游ゴシック"/>
        <family val="3"/>
        <charset val="128"/>
      </rPr>
      <t>アクロごとに、アクロタイプのセルをクリックしたときに表示されるドロップダウンメニュー＞でアクロタイプ</t>
    </r>
    <r>
      <rPr>
        <sz val="12"/>
        <color rgb="FF000000"/>
        <rFont val="Arial"/>
        <family val="3"/>
      </rPr>
      <t xml:space="preserve"> (</t>
    </r>
    <r>
      <rPr>
        <sz val="12"/>
        <color rgb="FF000000"/>
        <rFont val="游ゴシック"/>
        <family val="3"/>
        <charset val="128"/>
      </rPr>
      <t>アクロ</t>
    </r>
    <r>
      <rPr>
        <sz val="12"/>
        <color rgb="FF000000"/>
        <rFont val="Arial"/>
        <family val="3"/>
      </rPr>
      <t>-A</t>
    </r>
    <r>
      <rPr>
        <sz val="12"/>
        <color rgb="FF000000"/>
        <rFont val="游ゴシック"/>
        <family val="3"/>
        <charset val="128"/>
      </rPr>
      <t>、アクロ</t>
    </r>
    <r>
      <rPr>
        <sz val="12"/>
        <color rgb="FF000000"/>
        <rFont val="Arial"/>
        <family val="3"/>
      </rPr>
      <t>-B</t>
    </r>
    <r>
      <rPr>
        <sz val="12"/>
        <color rgb="FF000000"/>
        <rFont val="游ゴシック"/>
        <family val="3"/>
        <charset val="128"/>
      </rPr>
      <t>、アクロ</t>
    </r>
    <r>
      <rPr>
        <sz val="12"/>
        <color rgb="FF000000"/>
        <rFont val="Arial"/>
        <family val="3"/>
      </rPr>
      <t>-C</t>
    </r>
    <r>
      <rPr>
        <sz val="12"/>
        <color rgb="FF000000"/>
        <rFont val="游ゴシック"/>
        <family val="3"/>
        <charset val="128"/>
      </rPr>
      <t>、アクロ</t>
    </r>
    <r>
      <rPr>
        <sz val="12"/>
        <color rgb="FF000000"/>
        <rFont val="Arial"/>
        <family val="3"/>
      </rPr>
      <t>-P)</t>
    </r>
    <r>
      <rPr>
        <sz val="12"/>
        <color rgb="FF000000"/>
        <rFont val="游ゴシック"/>
        <family val="3"/>
        <charset val="128"/>
      </rPr>
      <t>を選択。下記スクリーンショット参照</t>
    </r>
    <rPh sb="34" eb="36">
      <t>ヒョウジ</t>
    </rPh>
    <rPh sb="88" eb="90">
      <t>カキ</t>
    </rPh>
    <phoneticPr fontId="33"/>
  </si>
  <si>
    <r>
      <rPr>
        <b/>
        <sz val="12"/>
        <color theme="1"/>
        <rFont val="Arial"/>
        <family val="2"/>
      </rPr>
      <t>Step 3:</t>
    </r>
    <r>
      <rPr>
        <sz val="12"/>
        <color theme="1"/>
        <rFont val="Arial"/>
        <family val="2"/>
      </rPr>
      <t xml:space="preserve"> </t>
    </r>
    <r>
      <rPr>
        <sz val="12"/>
        <color theme="1"/>
        <rFont val="游ゴシック"/>
        <family val="2"/>
        <charset val="128"/>
      </rPr>
      <t>登録が必要な最小限のコンポーネントは濃い緑色で表示され、オプションのコンポーネントは明るい緑色で色付けされる。アクロタイプに該当しないコンポーネントはグレーで表示される。</t>
    </r>
    <rPh sb="8" eb="10">
      <t>トウロク</t>
    </rPh>
    <phoneticPr fontId="33"/>
  </si>
  <si>
    <r>
      <rPr>
        <b/>
        <sz val="12"/>
        <color rgb="FF000000"/>
        <rFont val="Arial"/>
        <family val="2"/>
      </rPr>
      <t>Step 4:</t>
    </r>
    <r>
      <rPr>
        <sz val="12"/>
        <color rgb="FF000000"/>
        <rFont val="游ゴシック"/>
        <family val="3"/>
        <charset val="128"/>
      </rPr>
      <t>ドロップダウンメニューを使用、アクロ</t>
    </r>
    <r>
      <rPr>
        <sz val="12"/>
        <color rgb="FF000000"/>
        <rFont val="Arial"/>
        <family val="2"/>
      </rPr>
      <t>(</t>
    </r>
    <r>
      <rPr>
        <sz val="12"/>
        <color rgb="FF000000"/>
        <rFont val="游ゴシック"/>
        <family val="3"/>
        <charset val="128"/>
      </rPr>
      <t>緑色のセル</t>
    </r>
    <r>
      <rPr>
        <sz val="12"/>
        <color rgb="FF000000"/>
        <rFont val="Arial"/>
        <family val="2"/>
      </rPr>
      <t>)</t>
    </r>
    <r>
      <rPr>
        <sz val="12"/>
        <color rgb="FF000000"/>
        <rFont val="游ゴシック"/>
        <family val="3"/>
        <charset val="128"/>
      </rPr>
      <t>に含まれる各コンポーネントのコードオプションのいずれかを選択する</t>
    </r>
    <r>
      <rPr>
        <sz val="12"/>
        <color rgb="FF000000"/>
        <rFont val="Arial"/>
        <family val="2"/>
      </rPr>
      <t>(</t>
    </r>
    <r>
      <rPr>
        <sz val="12"/>
        <color rgb="FF000000"/>
        <rFont val="游ゴシック"/>
        <family val="3"/>
        <charset val="128"/>
      </rPr>
      <t>スクリーンショットを参照</t>
    </r>
    <r>
      <rPr>
        <sz val="12"/>
        <color rgb="FF000000"/>
        <rFont val="Arial"/>
        <family val="2"/>
      </rPr>
      <t>)</t>
    </r>
    <r>
      <rPr>
        <sz val="12"/>
        <color rgb="FF000000"/>
        <rFont val="游ゴシック"/>
        <family val="3"/>
        <charset val="128"/>
      </rPr>
      <t>。ドロップダウンメニューには、選択したアクロタイプの有効なコードのみが表示される。</t>
    </r>
    <phoneticPr fontId="33"/>
  </si>
  <si>
    <r>
      <rPr>
        <b/>
        <sz val="12"/>
        <color theme="1"/>
        <rFont val="Arial"/>
        <family val="2"/>
      </rPr>
      <t>Step 5</t>
    </r>
    <r>
      <rPr>
        <sz val="12"/>
        <color theme="1"/>
        <rFont val="Arial"/>
        <family val="2"/>
      </rPr>
      <t xml:space="preserve">: </t>
    </r>
    <r>
      <rPr>
        <sz val="12"/>
        <color theme="1"/>
        <rFont val="游ゴシック"/>
        <family val="2"/>
        <charset val="128"/>
      </rPr>
      <t>すべてが正しく入力されると、難易度が自動的に計算される。</t>
    </r>
    <phoneticPr fontId="33"/>
  </si>
  <si>
    <r>
      <rPr>
        <b/>
        <sz val="12"/>
        <color theme="1"/>
        <rFont val="Arial"/>
        <family val="2"/>
      </rPr>
      <t>Step 6</t>
    </r>
    <r>
      <rPr>
        <sz val="12"/>
        <color theme="1"/>
        <rFont val="Arial"/>
        <family val="2"/>
      </rPr>
      <t xml:space="preserve">: </t>
    </r>
    <r>
      <rPr>
        <sz val="12"/>
        <color theme="1"/>
        <rFont val="游ゴシック"/>
        <family val="2"/>
        <charset val="128"/>
      </rPr>
      <t>希望のコーチカードに完全なコードをコピーして貼り付けることができる</t>
    </r>
    <phoneticPr fontId="33"/>
  </si>
  <si>
    <t>電卓は保護されており、コンポーネントコードとアクロタイプに関連するセルのみを変更できることに注意してください。</t>
    <phoneticPr fontId="33"/>
  </si>
  <si>
    <r>
      <t xml:space="preserve">1. </t>
    </r>
    <r>
      <rPr>
        <sz val="12"/>
        <color theme="1"/>
        <rFont val="游ゴシック"/>
        <family val="2"/>
        <charset val="128"/>
      </rPr>
      <t>アクロタイプを先に選択していない場合</t>
    </r>
    <phoneticPr fontId="33"/>
  </si>
  <si>
    <r>
      <t xml:space="preserve">2. </t>
    </r>
    <r>
      <rPr>
        <sz val="12"/>
        <color theme="1"/>
        <rFont val="游ゴシック"/>
        <family val="2"/>
        <charset val="128"/>
      </rPr>
      <t>アクロタイプに最低限必要なコードが記入されていない場合</t>
    </r>
    <r>
      <rPr>
        <sz val="12"/>
        <color theme="1"/>
        <rFont val="Arial"/>
        <family val="2"/>
      </rPr>
      <t>(</t>
    </r>
    <r>
      <rPr>
        <sz val="12"/>
        <color theme="1"/>
        <rFont val="游ゴシック"/>
        <family val="2"/>
        <charset val="128"/>
      </rPr>
      <t>濃い緑色で強調表示</t>
    </r>
    <r>
      <rPr>
        <sz val="12"/>
        <color theme="1"/>
        <rFont val="Arial"/>
        <family val="2"/>
      </rPr>
      <t>)</t>
    </r>
    <phoneticPr fontId="33"/>
  </si>
  <si>
    <t>ACRO-C</t>
  </si>
  <si>
    <r>
      <t xml:space="preserve">ACROBATICS CALCULATOR (v1.2) / </t>
    </r>
    <r>
      <rPr>
        <b/>
        <sz val="36"/>
        <color theme="1"/>
        <rFont val="ＭＳ Ｐゴシック"/>
        <family val="2"/>
        <charset val="128"/>
      </rPr>
      <t>アクロバティック計算機</t>
    </r>
    <rPh sb="39" eb="42">
      <t>ケイサンキ</t>
    </rPh>
    <phoneticPr fontId="33"/>
  </si>
  <si>
    <t>コンポーネントとグループ</t>
  </si>
  <si>
    <r>
      <t>REQUIREMENTS/</t>
    </r>
    <r>
      <rPr>
        <sz val="28"/>
        <color theme="1"/>
        <rFont val="ＭＳ Ｐゴシック"/>
        <family val="2"/>
        <charset val="128"/>
      </rPr>
      <t>必要条件</t>
    </r>
    <rPh sb="13" eb="15">
      <t>ヒツヨウ</t>
    </rPh>
    <rPh sb="15" eb="17">
      <t>ジョウケン</t>
    </rPh>
    <phoneticPr fontId="33"/>
  </si>
  <si>
    <r>
      <rPr>
        <sz val="12"/>
        <color theme="1"/>
        <rFont val="ＭＳ Ｐゴシック"/>
        <family val="2"/>
        <charset val="128"/>
      </rPr>
      <t>適用</t>
    </r>
    <rPh sb="0" eb="2">
      <t>テキヨウ</t>
    </rPh>
    <phoneticPr fontId="33"/>
  </si>
  <si>
    <r>
      <rPr>
        <sz val="12"/>
        <color theme="1"/>
        <rFont val="ＭＳ Ｐゴシック"/>
        <family val="2"/>
        <charset val="128"/>
      </rPr>
      <t>極小</t>
    </r>
    <rPh sb="0" eb="1">
      <t>ゴク</t>
    </rPh>
    <rPh sb="1" eb="2">
      <t>ショウ</t>
    </rPh>
    <phoneticPr fontId="33"/>
  </si>
  <si>
    <t>ACRO-B</t>
  </si>
  <si>
    <t>ACRO-A</t>
  </si>
  <si>
    <t>ACRO-P</t>
  </si>
  <si>
    <t>ACRO-A</t>
    <phoneticPr fontId="33"/>
  </si>
  <si>
    <t>必須</t>
    <rPh sb="0" eb="2">
      <t>ヒッス</t>
    </rPh>
    <phoneticPr fontId="33"/>
  </si>
  <si>
    <t>オプション</t>
    <phoneticPr fontId="33"/>
  </si>
  <si>
    <t>該当なし</t>
    <rPh sb="0" eb="2">
      <t>ガイトウ</t>
    </rPh>
    <phoneticPr fontId="33"/>
  </si>
  <si>
    <t>1/1</t>
    <phoneticPr fontId="33"/>
  </si>
  <si>
    <t>1/0</t>
    <phoneticPr fontId="33"/>
  </si>
  <si>
    <r>
      <t xml:space="preserve">3. </t>
    </r>
    <r>
      <rPr>
        <sz val="12"/>
        <color theme="1"/>
        <rFont val="游ゴシック"/>
        <family val="2"/>
        <charset val="128"/>
      </rPr>
      <t>入力されたコードが、選択したアクロタイプ</t>
    </r>
    <r>
      <rPr>
        <sz val="12"/>
        <color theme="1"/>
        <rFont val="Arial"/>
        <family val="2"/>
      </rPr>
      <t>/</t>
    </r>
    <r>
      <rPr>
        <sz val="12"/>
        <color theme="1"/>
        <rFont val="游ゴシック"/>
        <family val="2"/>
        <charset val="128"/>
      </rPr>
      <t>コンポーネントの許容範囲にない場合</t>
    </r>
    <r>
      <rPr>
        <sz val="12"/>
        <color theme="1"/>
        <rFont val="Arial"/>
        <family val="2"/>
      </rPr>
      <t>(</t>
    </r>
    <r>
      <rPr>
        <sz val="12"/>
        <color theme="1"/>
        <rFont val="游ゴシック"/>
        <family val="2"/>
        <charset val="128"/>
      </rPr>
      <t>不一致</t>
    </r>
    <r>
      <rPr>
        <sz val="12"/>
        <color theme="1"/>
        <rFont val="Arial"/>
        <family val="2"/>
      </rPr>
      <t>)</t>
    </r>
    <phoneticPr fontId="33"/>
  </si>
  <si>
    <t>ACRO-C</t>
    <phoneticPr fontId="33"/>
  </si>
  <si>
    <r>
      <t xml:space="preserve">4. </t>
    </r>
    <r>
      <rPr>
        <sz val="12"/>
        <color theme="1"/>
        <rFont val="游ゴシック"/>
        <family val="2"/>
        <charset val="128"/>
      </rPr>
      <t>掲載順</t>
    </r>
    <r>
      <rPr>
        <sz val="12"/>
        <color theme="1"/>
        <rFont val="Arial"/>
        <family val="2"/>
      </rPr>
      <t xml:space="preserve"> 2</t>
    </r>
    <r>
      <rPr>
        <sz val="12"/>
        <color theme="1"/>
        <rFont val="ＭＳ Ｐゴシック"/>
        <family val="2"/>
        <charset val="128"/>
      </rPr>
      <t>つ目</t>
    </r>
    <r>
      <rPr>
        <sz val="12"/>
        <color theme="1"/>
        <rFont val="Arial"/>
        <family val="2"/>
      </rPr>
      <t xml:space="preserve"> </t>
    </r>
    <r>
      <rPr>
        <sz val="12"/>
        <color theme="1"/>
        <rFont val="游ゴシック"/>
        <family val="2"/>
        <charset val="128"/>
      </rPr>
      <t>が掲載順</t>
    </r>
    <r>
      <rPr>
        <sz val="12"/>
        <color theme="1"/>
        <rFont val="Arial"/>
        <family val="2"/>
      </rPr>
      <t xml:space="preserve"> 1</t>
    </r>
    <r>
      <rPr>
        <sz val="12"/>
        <color theme="1"/>
        <rFont val="ＭＳ Ｐゴシック"/>
        <family val="2"/>
        <charset val="128"/>
      </rPr>
      <t>つ目</t>
    </r>
    <r>
      <rPr>
        <sz val="12"/>
        <color theme="1"/>
        <rFont val="Arial"/>
        <family val="2"/>
      </rPr>
      <t xml:space="preserve"> </t>
    </r>
    <r>
      <rPr>
        <sz val="12"/>
        <color theme="1"/>
        <rFont val="游ゴシック"/>
        <family val="2"/>
        <charset val="128"/>
      </rPr>
      <t>と同じバリエーション</t>
    </r>
    <r>
      <rPr>
        <sz val="12"/>
        <color theme="1"/>
        <rFont val="Arial"/>
        <family val="2"/>
      </rPr>
      <t xml:space="preserve"> </t>
    </r>
    <r>
      <rPr>
        <sz val="12"/>
        <color theme="1"/>
        <rFont val="游ゴシック"/>
        <family val="2"/>
        <charset val="128"/>
      </rPr>
      <t>ファミリーの場合</t>
    </r>
    <rPh sb="9" eb="10">
      <t>メ</t>
    </rPh>
    <rPh sb="18" eb="19">
      <t>メ</t>
    </rPh>
    <phoneticPr fontId="33"/>
  </si>
  <si>
    <r>
      <t xml:space="preserve">1. </t>
    </r>
    <r>
      <rPr>
        <sz val="12"/>
        <color theme="1"/>
        <rFont val="ＭＳ ゴシック"/>
        <family val="3"/>
        <charset val="128"/>
      </rPr>
      <t>アクロのいずれかが附則</t>
    </r>
    <r>
      <rPr>
        <sz val="12"/>
        <color theme="1"/>
        <rFont val="Arial"/>
        <family val="2"/>
      </rPr>
      <t>3</t>
    </r>
    <r>
      <rPr>
        <sz val="12"/>
        <color theme="1"/>
        <rFont val="ＭＳ ゴシック"/>
        <family val="3"/>
        <charset val="128"/>
      </rPr>
      <t>、</t>
    </r>
    <r>
      <rPr>
        <sz val="12"/>
        <color theme="1"/>
        <rFont val="Arial"/>
        <family val="2"/>
      </rPr>
      <t>4</t>
    </r>
    <r>
      <rPr>
        <sz val="12"/>
        <color theme="1"/>
        <rFont val="ＭＳ ゴシック"/>
        <family val="3"/>
        <charset val="128"/>
      </rPr>
      <t>、</t>
    </r>
    <r>
      <rPr>
        <sz val="12"/>
        <color theme="1"/>
        <rFont val="Arial"/>
        <family val="2"/>
      </rPr>
      <t>5</t>
    </r>
    <r>
      <rPr>
        <sz val="12"/>
        <color theme="1"/>
        <rFont val="ＭＳ ゴシック"/>
        <family val="3"/>
        <charset val="128"/>
      </rPr>
      <t>のルールを満たさない場合。</t>
    </r>
    <r>
      <rPr>
        <sz val="12"/>
        <color theme="1"/>
        <rFont val="Arial"/>
        <family val="2"/>
      </rPr>
      <t>: "</t>
    </r>
    <r>
      <rPr>
        <sz val="12"/>
        <color theme="1"/>
        <rFont val="ＭＳ ゴシック"/>
        <family val="3"/>
        <charset val="128"/>
      </rPr>
      <t>アクロは同じルーティンで繰り返されてはならない</t>
    </r>
    <r>
      <rPr>
        <sz val="12"/>
        <color theme="1"/>
        <rFont val="Arial"/>
        <family val="2"/>
      </rPr>
      <t>"</t>
    </r>
    <r>
      <rPr>
        <sz val="12"/>
        <color theme="1"/>
        <rFont val="ＭＳ ゴシック"/>
        <family val="3"/>
        <charset val="128"/>
      </rPr>
      <t>。そのルールについては、アクロバティックガイドの説明を参照してください。</t>
    </r>
    <rPh sb="12" eb="14">
      <t>フソク</t>
    </rPh>
    <phoneticPr fontId="33"/>
  </si>
  <si>
    <r>
      <rPr>
        <b/>
        <sz val="12"/>
        <color theme="1"/>
        <rFont val="ＭＳ ゴシック"/>
        <family val="2"/>
        <charset val="128"/>
      </rPr>
      <t>要件と検証メッセージ</t>
    </r>
    <r>
      <rPr>
        <b/>
        <sz val="12"/>
        <color theme="1"/>
        <rFont val="Arial"/>
        <family val="2"/>
      </rPr>
      <t xml:space="preserve"> (</t>
    </r>
    <r>
      <rPr>
        <b/>
        <sz val="12"/>
        <color theme="1"/>
        <rFont val="ＭＳ ゴシック"/>
        <family val="2"/>
        <charset val="128"/>
      </rPr>
      <t>修正を求める</t>
    </r>
    <r>
      <rPr>
        <b/>
        <sz val="12"/>
        <color theme="1"/>
        <rFont val="Arial"/>
        <family val="2"/>
      </rPr>
      <t>)</t>
    </r>
    <phoneticPr fontId="33"/>
  </si>
  <si>
    <r>
      <t>ACRO TYPE</t>
    </r>
    <r>
      <rPr>
        <sz val="12"/>
        <color theme="1"/>
        <rFont val="ＭＳ Ｐゴシック"/>
        <family val="2"/>
        <charset val="128"/>
      </rPr>
      <t>を選択</t>
    </r>
    <rPh sb="10" eb="12">
      <t>センタク</t>
    </rPh>
    <phoneticPr fontId="33"/>
  </si>
  <si>
    <t>最小限のコンポーネントは濃い緑色、オプションのコンポーネントは明るい緑色、アクロタイプに該当しないコンポーネントはグレーで表示される。</t>
    <rPh sb="0" eb="3">
      <t>サイショウゲン</t>
    </rPh>
    <rPh sb="12" eb="13">
      <t>コ</t>
    </rPh>
    <rPh sb="14" eb="16">
      <t>ミドリイロ</t>
    </rPh>
    <rPh sb="31" eb="32">
      <t>アカ</t>
    </rPh>
    <rPh sb="34" eb="36">
      <t>ミドリイロ</t>
    </rPh>
    <rPh sb="44" eb="46">
      <t>ガイトウ</t>
    </rPh>
    <rPh sb="61" eb="63">
      <t>ヒョウジ</t>
    </rPh>
    <phoneticPr fontId="33"/>
  </si>
  <si>
    <r>
      <rPr>
        <sz val="12"/>
        <color theme="1"/>
        <rFont val="ＭＳ Ｐゴシック"/>
        <family val="2"/>
        <charset val="128"/>
      </rPr>
      <t>ドロップダウンメニューでアクロ</t>
    </r>
    <r>
      <rPr>
        <sz val="12"/>
        <color theme="1"/>
        <rFont val="Arial"/>
        <family val="2"/>
      </rPr>
      <t>(</t>
    </r>
    <r>
      <rPr>
        <sz val="12"/>
        <color theme="1"/>
        <rFont val="ＭＳ Ｐゴシック"/>
        <family val="2"/>
        <charset val="128"/>
      </rPr>
      <t>緑色のセル</t>
    </r>
    <r>
      <rPr>
        <sz val="12"/>
        <color theme="1"/>
        <rFont val="Arial"/>
        <family val="2"/>
      </rPr>
      <t>)</t>
    </r>
    <r>
      <rPr>
        <sz val="12"/>
        <color theme="1"/>
        <rFont val="ＭＳ Ｐゴシック"/>
        <family val="2"/>
        <charset val="128"/>
      </rPr>
      <t>に含まれる各コンポーネントのコード、オプションのいずれかを選択する。ドロップダウンメニューには、選択したアクロタイプの有効なコードのみが表示される。</t>
    </r>
    <phoneticPr fontId="33"/>
  </si>
  <si>
    <t>すべてが正しく入力されると、難易度が自動的に計算される。</t>
    <phoneticPr fontId="33"/>
  </si>
  <si>
    <t>希望のコーチカードに完全なコードをコピーして貼り付ける</t>
    <phoneticPr fontId="33"/>
  </si>
  <si>
    <t>ACRO-A</t>
    <phoneticPr fontId="33"/>
  </si>
  <si>
    <r>
      <t xml:space="preserve">HOW TO USE THE CALCULATOR / </t>
    </r>
    <r>
      <rPr>
        <b/>
        <sz val="24"/>
        <color theme="1"/>
        <rFont val="ＭＳ Ｐゴシック"/>
        <family val="2"/>
        <charset val="128"/>
      </rPr>
      <t>計算表</t>
    </r>
    <r>
      <rPr>
        <b/>
        <sz val="24"/>
        <color theme="1"/>
        <rFont val="游ゴシック"/>
        <family val="2"/>
        <charset val="128"/>
      </rPr>
      <t>の使い方</t>
    </r>
    <rPh sb="28" eb="30">
      <t>ケイサン</t>
    </rPh>
    <rPh sb="30" eb="31">
      <t>ヒョウ</t>
    </rPh>
    <phoneticPr fontId="33"/>
  </si>
  <si>
    <r>
      <t xml:space="preserve">ACROBATICS CALCULATOR (v1.2) / </t>
    </r>
    <r>
      <rPr>
        <b/>
        <sz val="36"/>
        <color theme="1"/>
        <rFont val="ＭＳ Ｐゴシック"/>
        <family val="2"/>
        <charset val="128"/>
      </rPr>
      <t>アクロバティック計算表</t>
    </r>
    <rPh sb="39" eb="41">
      <t>ケイサン</t>
    </rPh>
    <rPh sb="41" eb="42">
      <t>ヒョウ</t>
    </rPh>
    <phoneticPr fontId="33"/>
  </si>
  <si>
    <r>
      <rPr>
        <b/>
        <sz val="12"/>
        <color theme="1"/>
        <rFont val="Arial"/>
        <family val="2"/>
      </rPr>
      <t>Step 1:</t>
    </r>
    <r>
      <rPr>
        <sz val="12"/>
        <color theme="1"/>
        <rFont val="Arial"/>
        <family val="2"/>
      </rPr>
      <t xml:space="preserve"> </t>
    </r>
    <r>
      <rPr>
        <sz val="12"/>
        <color theme="1"/>
        <rFont val="ＭＳ Ｐゴシック"/>
        <family val="2"/>
        <charset val="128"/>
      </rPr>
      <t>シート</t>
    </r>
    <r>
      <rPr>
        <sz val="12"/>
        <color theme="1"/>
        <rFont val="游ゴシック"/>
        <family val="2"/>
        <charset val="128"/>
      </rPr>
      <t>「アクロ計算表（入力用）」に移動する</t>
    </r>
    <rPh sb="15" eb="17">
      <t>ケイサン</t>
    </rPh>
    <rPh sb="17" eb="18">
      <t>ヒョウ</t>
    </rPh>
    <rPh sb="19" eb="22">
      <t>ニュウリョクヨウ</t>
    </rPh>
    <phoneticPr fontId="33"/>
  </si>
  <si>
    <t>システムによって自動的にキャプチャされる要件。満たされない場合、計算表は修正が必要になります:</t>
    <rPh sb="34" eb="35">
      <t>ヒョウ</t>
    </rPh>
    <phoneticPr fontId="33"/>
  </si>
  <si>
    <r>
      <t xml:space="preserve">* </t>
    </r>
    <r>
      <rPr>
        <sz val="12"/>
        <color rgb="FFFF0000"/>
        <rFont val="游ゴシック"/>
        <family val="2"/>
        <charset val="128"/>
      </rPr>
      <t>アクロには他にも制限がありますのでご注意ください。</t>
    </r>
    <r>
      <rPr>
        <sz val="12"/>
        <color rgb="FFFF0000"/>
        <rFont val="Arial"/>
        <family val="2"/>
      </rPr>
      <t xml:space="preserve"> </t>
    </r>
    <r>
      <rPr>
        <sz val="12"/>
        <color rgb="FFFF0000"/>
        <rFont val="游ゴシック"/>
        <family val="2"/>
        <charset val="128"/>
      </rPr>
      <t>この計算表によって自動的に表示される理由以外の理由で無効になる場合があります。詳細については、カタログを参照してください。</t>
    </r>
    <rPh sb="32" eb="33">
      <t>ヒョウ</t>
    </rPh>
    <phoneticPr fontId="33"/>
  </si>
  <si>
    <t>システムによって自動的にキャプチャされる警告。満たされない場合、計算表に次のメッセージを表示します。</t>
    <rPh sb="34" eb="35">
      <t>ヒョウ</t>
    </rPh>
    <phoneticPr fontId="33"/>
  </si>
  <si>
    <t>アクロ計算表（入力用）で入力</t>
    <rPh sb="3" eb="5">
      <t>ケイサン</t>
    </rPh>
    <rPh sb="5" eb="6">
      <t>ヒョウ</t>
    </rPh>
    <rPh sb="7" eb="10">
      <t>ニュウリョクヨウ</t>
    </rPh>
    <rPh sb="12" eb="14">
      <t>ニュウリョク</t>
    </rPh>
    <phoneticPr fontId="33"/>
  </si>
  <si>
    <r>
      <t>**</t>
    </r>
    <r>
      <rPr>
        <sz val="12"/>
        <color rgb="FFFF0000"/>
        <rFont val="ＭＳ ゴシック"/>
        <family val="3"/>
        <charset val="128"/>
      </rPr>
      <t>この計算表とアクロバティックカタログとの間に不一致がある場合、カタログに記載されている番号と説明が常に優先されます</t>
    </r>
    <r>
      <rPr>
        <sz val="12"/>
        <color rgb="FFFF0000"/>
        <rFont val="Arial"/>
        <family val="2"/>
      </rPr>
      <t>**</t>
    </r>
    <rPh sb="6" eb="7">
      <t>ヒョウ</t>
    </rPh>
    <phoneticPr fontId="33"/>
  </si>
  <si>
    <r>
      <t>Mov</t>
    </r>
    <r>
      <rPr>
        <b/>
        <sz val="10"/>
        <color rgb="FFFF0000"/>
        <rFont val="Arial"/>
        <family val="2"/>
      </rPr>
      <t>H</t>
    </r>
    <r>
      <rPr>
        <b/>
        <sz val="10"/>
        <color theme="1"/>
        <rFont val="Arial"/>
        <family val="2"/>
      </rPr>
      <t>ead</t>
    </r>
    <phoneticPr fontId="33"/>
  </si>
  <si>
    <r>
      <rPr>
        <b/>
        <sz val="10"/>
        <rFont val="Arial"/>
        <family val="2"/>
      </rPr>
      <t>Con</t>
    </r>
    <r>
      <rPr>
        <b/>
        <sz val="10"/>
        <color rgb="FFFF0000"/>
        <rFont val="Arial"/>
        <family val="2"/>
      </rPr>
      <t>n</t>
    </r>
    <phoneticPr fontId="33"/>
  </si>
  <si>
    <r>
      <t>B</t>
    </r>
    <r>
      <rPr>
        <b/>
        <sz val="10"/>
        <rFont val="Arial"/>
        <family val="2"/>
      </rPr>
      <t>o</t>
    </r>
    <phoneticPr fontId="33"/>
  </si>
  <si>
    <r>
      <t>O</t>
    </r>
    <r>
      <rPr>
        <b/>
        <sz val="10"/>
        <rFont val="Arial"/>
        <family val="2"/>
      </rPr>
      <t>w</t>
    </r>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</si>
</sst>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
  </numFmts>
  <fonts count="56" x14ac:knownFonts="1">
    <font>
      <sz val="12"/>
      <color theme="1"/>
      <name val="Calibri"/>
      <scheme val="minor"/>
    </font>
    <font>
      <sz val="8"/>
      <name val="Calibri"/>
      <family val="2"/>
      <scheme val="minor"/>
    </font>
    <font>
      <sz val="12"/>
      <color theme="1"/>
      <name val="Arial"/>
      <family val="2"/>
    </font>
    <font>
      <b/>
      <sz val="18"/>
      <color theme="1"/>
      <name val="Arial"/>
      <family val="2"/>
    </font>
    <font>
      <sz val="12"/>
      <name val="Arial"/>
      <family val="2"/>
    </font>
    <font>
      <b/>
      <sz val="40"/>
      <color theme="1"/>
      <name val="Arial"/>
      <family val="2"/>
    </font>
    <font>
      <b/>
      <sz val="10"/>
      <color theme="1"/>
      <name val="Arial"/>
      <family val="2"/>
    </font>
    <font>
      <b/>
      <sz val="8"/>
      <color theme="1"/>
      <name val="Arial"/>
      <family val="2"/>
    </font>
    <font>
      <b/>
      <sz val="9"/>
      <color theme="1"/>
      <name val="Arial"/>
      <family val="2"/>
    </font>
    <font>
      <b/>
      <sz val="10"/>
      <color rgb="FF0000FF"/>
      <name val="Arial"/>
      <family val="2"/>
    </font>
    <font>
      <b/>
      <sz val="8"/>
      <color rgb="FFFF0000"/>
      <name val="Arial"/>
      <family val="2"/>
    </font>
    <font>
      <sz val="8"/>
      <color theme="1"/>
      <name val="Arial"/>
      <family val="2"/>
    </font>
    <font>
      <sz val="10"/>
      <color rgb="FF0000FF"/>
      <name val="Arial"/>
      <family val="2"/>
    </font>
    <font>
      <sz val="7"/>
      <color rgb="FF0000FF"/>
      <name val="Arial"/>
      <family val="2"/>
    </font>
    <font>
      <b/>
      <sz val="12"/>
      <color theme="1"/>
      <name val="Arial"/>
      <family val="2"/>
    </font>
    <font>
      <i/>
      <sz val="8"/>
      <color theme="1"/>
      <name val="Arial"/>
      <family val="2"/>
    </font>
    <font>
      <sz val="11"/>
      <color rgb="FF0000FF"/>
      <name val="Arial"/>
      <family val="2"/>
    </font>
    <font>
      <sz val="10"/>
      <color theme="1"/>
      <name val="Arial"/>
      <family val="2"/>
    </font>
    <font>
      <sz val="8"/>
      <color rgb="FFFF0000"/>
      <name val="Arial"/>
      <family val="2"/>
    </font>
    <font>
      <sz val="8"/>
      <name val="Arial"/>
      <family val="2"/>
    </font>
    <font>
      <b/>
      <sz val="14"/>
      <color theme="1"/>
      <name val="Arial"/>
      <family val="2"/>
    </font>
    <font>
      <sz val="10"/>
      <color rgb="FF000000"/>
      <name val="Arial"/>
      <family val="2"/>
    </font>
    <font>
      <sz val="9"/>
      <color theme="1"/>
      <name val="Arial"/>
      <family val="2"/>
    </font>
    <font>
      <sz val="9"/>
      <color rgb="FF000000"/>
      <name val="Arial"/>
      <family val="2"/>
    </font>
    <font>
      <b/>
      <sz val="28"/>
      <color theme="1"/>
      <name val="Arial"/>
      <family val="2"/>
    </font>
    <font>
      <sz val="28"/>
      <color theme="1"/>
      <name val="Arial"/>
      <family val="2"/>
    </font>
    <font>
      <b/>
      <sz val="24"/>
      <color theme="1"/>
      <name val="Arial"/>
      <family val="2"/>
    </font>
    <font>
      <sz val="9"/>
      <color indexed="81"/>
      <name val="Tahoma"/>
      <family val="2"/>
    </font>
    <font>
      <b/>
      <sz val="9"/>
      <color indexed="81"/>
      <name val="Tahoma"/>
      <family val="2"/>
    </font>
    <font>
      <sz val="9"/>
      <name val="Arial"/>
      <family val="2"/>
    </font>
    <font>
      <sz val="12"/>
      <color rgb="FFFF0000"/>
      <name val="Arial"/>
      <family val="2"/>
    </font>
    <font>
      <b/>
      <sz val="12"/>
      <color rgb="FF000000"/>
      <name val="Arial"/>
      <family val="2"/>
    </font>
    <font>
      <sz val="12"/>
      <color rgb="FF000000"/>
      <name val="Arial"/>
      <family val="2"/>
    </font>
    <font>
      <sz val="6"/>
      <name val="Calibri"/>
      <family val="3"/>
      <charset val="128"/>
      <scheme val="minor"/>
    </font>
    <font>
      <b/>
      <sz val="24"/>
      <color theme="1"/>
      <name val="游ゴシック"/>
      <family val="2"/>
      <charset val="128"/>
    </font>
    <font>
      <b/>
      <sz val="12"/>
      <color theme="1"/>
      <name val="ＭＳ ゴシック"/>
      <family val="3"/>
      <charset val="128"/>
    </font>
    <font>
      <b/>
      <sz val="12"/>
      <color theme="1"/>
      <name val="Arial"/>
      <family val="3"/>
      <charset val="128"/>
    </font>
    <font>
      <sz val="12"/>
      <color theme="1"/>
      <name val="游ゴシック"/>
      <family val="2"/>
      <charset val="128"/>
    </font>
    <font>
      <sz val="12"/>
      <color rgb="FF000000"/>
      <name val="游ゴシック"/>
      <family val="3"/>
      <charset val="128"/>
    </font>
    <font>
      <sz val="12"/>
      <color rgb="FF000000"/>
      <name val="Arial"/>
      <family val="2"/>
    </font>
    <font>
      <sz val="12"/>
      <color rgb="FF000000"/>
      <name val="Arial"/>
      <family val="3"/>
    </font>
    <font>
      <sz val="12"/>
      <color theme="1"/>
      <name val="ＭＳ Ｐゴシック"/>
      <family val="2"/>
      <charset val="128"/>
    </font>
    <font>
      <sz val="12"/>
      <color rgb="FFFF0000"/>
      <name val="游ゴシック"/>
      <family val="2"/>
      <charset val="128"/>
    </font>
    <font>
      <sz val="12"/>
      <color theme="1"/>
      <name val="ＭＳ ゴシック"/>
      <family val="3"/>
      <charset val="128"/>
    </font>
    <font>
      <b/>
      <sz val="36"/>
      <color theme="1"/>
      <name val="Arial"/>
      <family val="2"/>
    </font>
    <font>
      <b/>
      <sz val="36"/>
      <color theme="1"/>
      <name val="ＭＳ Ｐゴシック"/>
      <family val="2"/>
      <charset val="128"/>
    </font>
    <font>
      <sz val="28"/>
      <color theme="1"/>
      <name val="ＭＳ Ｐゴシック"/>
      <family val="2"/>
      <charset val="128"/>
    </font>
    <font>
      <b/>
      <sz val="10"/>
      <name val="Arial"/>
      <family val="2"/>
    </font>
    <font>
      <b/>
      <sz val="24"/>
      <color theme="1"/>
      <name val="ＭＳ Ｐゴシック"/>
      <family val="2"/>
      <charset val="128"/>
    </font>
    <font>
      <b/>
      <sz val="11"/>
      <color rgb="FF0000FF"/>
      <name val="ＭＳ Ｐゴシック"/>
      <family val="3"/>
      <charset val="128"/>
    </font>
    <font>
      <b/>
      <sz val="12"/>
      <color theme="1"/>
      <name val="ＭＳ ゴシック"/>
      <family val="2"/>
      <charset val="128"/>
    </font>
    <font>
      <b/>
      <sz val="12"/>
      <color theme="1"/>
      <name val="Arial"/>
      <family val="2"/>
      <charset val="128"/>
    </font>
    <font>
      <sz val="12"/>
      <color theme="1"/>
      <name val="Arial"/>
      <family val="2"/>
      <charset val="128"/>
    </font>
    <font>
      <sz val="12"/>
      <color rgb="FFFF0000"/>
      <name val="ＭＳ ゴシック"/>
      <family val="3"/>
      <charset val="128"/>
    </font>
    <font>
      <b/>
      <sz val="10"/>
      <color rgb="FFFF0000"/>
      <name val="Arial"/>
      <family val="2"/>
    </font>
    <font>
      <sz val="9"/>
      <color rgb="FFFF0000"/>
      <name val="Arial"/>
      <family val="2"/>
    </font>
  </fonts>
  <fills count="25">
    <fill>
      <patternFill patternType="none"/>
    </fill>
    <fill>
      <patternFill patternType="gray125"/>
    </fill>
    <fill>
      <patternFill patternType="solid">
        <fgColor theme="0"/>
        <bgColor indexed="64"/>
      </patternFill>
    </fill>
    <fill>
      <patternFill patternType="solid">
        <fgColor theme="0"/>
        <bgColor rgb="FFF2F2F2"/>
      </patternFill>
    </fill>
    <fill>
      <patternFill patternType="solid">
        <fgColor theme="0"/>
        <bgColor rgb="FFDADADA"/>
      </patternFill>
    </fill>
    <fill>
      <patternFill patternType="solid">
        <fgColor theme="2" tint="-0.14999847407452621"/>
        <bgColor rgb="FFDADADA"/>
      </patternFill>
    </fill>
    <fill>
      <patternFill patternType="solid">
        <fgColor theme="9" tint="0.79998168889431442"/>
        <bgColor rgb="FFDADADA"/>
      </patternFill>
    </fill>
    <fill>
      <patternFill patternType="solid">
        <fgColor theme="9" tint="0.39997558519241921"/>
        <bgColor rgb="FFDADADA"/>
      </patternFill>
    </fill>
    <fill>
      <patternFill patternType="solid">
        <fgColor theme="5" tint="-0.249977111117893"/>
        <bgColor rgb="FFDADADA"/>
      </patternFill>
    </fill>
    <fill>
      <patternFill patternType="solid">
        <fgColor theme="8" tint="0.79998168889431442"/>
        <bgColor rgb="FFDADADA"/>
      </patternFill>
    </fill>
    <fill>
      <patternFill patternType="solid">
        <fgColor theme="4" tint="0.39997558519241921"/>
        <bgColor rgb="FFDADADA"/>
      </patternFill>
    </fill>
    <fill>
      <patternFill patternType="solid">
        <fgColor theme="5"/>
        <bgColor rgb="FFDADADA"/>
      </patternFill>
    </fill>
    <fill>
      <patternFill patternType="solid">
        <fgColor theme="5" tint="0.59999389629810485"/>
        <bgColor rgb="FFDADADA"/>
      </patternFill>
    </fill>
    <fill>
      <patternFill patternType="solid">
        <fgColor theme="7" tint="-0.249977111117893"/>
        <bgColor rgb="FFDADADA"/>
      </patternFill>
    </fill>
    <fill>
      <patternFill patternType="solid">
        <fgColor theme="7" tint="0.59999389629810485"/>
        <bgColor rgb="FFDADADA"/>
      </patternFill>
    </fill>
    <fill>
      <patternFill patternType="solid">
        <fgColor theme="0" tint="-0.14999847407452621"/>
        <bgColor rgb="FFDADADA"/>
      </patternFill>
    </fill>
    <fill>
      <patternFill patternType="solid">
        <fgColor theme="4" tint="0.79998168889431442"/>
        <bgColor indexed="64"/>
      </patternFill>
    </fill>
    <fill>
      <patternFill patternType="solid">
        <fgColor theme="2" tint="-0.34998626667073579"/>
        <bgColor indexed="64"/>
      </patternFill>
    </fill>
    <fill>
      <patternFill patternType="solid">
        <fgColor theme="7" tint="0.39997558519241921"/>
        <bgColor indexed="64"/>
      </patternFill>
    </fill>
    <fill>
      <patternFill patternType="solid">
        <fgColor theme="7"/>
        <bgColor indexed="64"/>
      </patternFill>
    </fill>
    <fill>
      <patternFill patternType="solid">
        <fgColor theme="9" tint="0.39997558519241921"/>
        <bgColor rgb="FFFEF2CB"/>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00"/>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97">
    <xf numFmtId="0" fontId="0" fillId="0" borderId="0" xfId="0"/>
    <xf numFmtId="0" fontId="2" fillId="2" borderId="0" xfId="0" applyFont="1" applyFill="1"/>
    <xf numFmtId="0" fontId="2" fillId="2" borderId="0" xfId="0" applyFont="1" applyFill="1" applyAlignment="1">
      <alignment wrapText="1"/>
    </xf>
    <xf numFmtId="0" fontId="6" fillId="3" borderId="12" xfId="0" applyFont="1" applyFill="1" applyBorder="1" applyAlignment="1">
      <alignment horizontal="center" vertical="center" wrapText="1"/>
    </xf>
    <xf numFmtId="0" fontId="2" fillId="2" borderId="0" xfId="0" applyFont="1" applyFill="1" applyAlignment="1">
      <alignment vertical="center" wrapText="1"/>
    </xf>
    <xf numFmtId="176" fontId="7" fillId="5" borderId="13" xfId="0" applyNumberFormat="1" applyFont="1" applyFill="1" applyBorder="1" applyAlignment="1">
      <alignment horizontal="center" vertical="center"/>
    </xf>
    <xf numFmtId="176" fontId="7" fillId="5" borderId="14" xfId="0" applyNumberFormat="1" applyFont="1" applyFill="1" applyBorder="1" applyAlignment="1">
      <alignment horizontal="center" vertical="center"/>
    </xf>
    <xf numFmtId="177" fontId="7" fillId="5" borderId="14" xfId="0" applyNumberFormat="1" applyFont="1" applyFill="1" applyBorder="1" applyAlignment="1">
      <alignment horizontal="center" vertical="center"/>
    </xf>
    <xf numFmtId="176" fontId="7" fillId="5" borderId="14" xfId="0" applyNumberFormat="1" applyFont="1" applyFill="1" applyBorder="1" applyAlignment="1">
      <alignment horizontal="center" vertical="center" wrapText="1"/>
    </xf>
    <xf numFmtId="176" fontId="7" fillId="5" borderId="15" xfId="0" applyNumberFormat="1" applyFont="1" applyFill="1" applyBorder="1" applyAlignment="1">
      <alignment horizontal="center" vertical="center"/>
    </xf>
    <xf numFmtId="176" fontId="7" fillId="8" borderId="2" xfId="0" applyNumberFormat="1" applyFont="1" applyFill="1" applyBorder="1" applyAlignment="1">
      <alignment horizontal="center" vertical="center"/>
    </xf>
    <xf numFmtId="176" fontId="7" fillId="7" borderId="2" xfId="0" applyNumberFormat="1" applyFont="1" applyFill="1" applyBorder="1" applyAlignment="1">
      <alignment horizontal="center" vertical="center"/>
    </xf>
    <xf numFmtId="176" fontId="7" fillId="7" borderId="1" xfId="0" applyNumberFormat="1" applyFont="1" applyFill="1" applyBorder="1" applyAlignment="1">
      <alignment horizontal="center" vertical="center"/>
    </xf>
    <xf numFmtId="177" fontId="7" fillId="7" borderId="1" xfId="0" applyNumberFormat="1" applyFont="1" applyFill="1" applyBorder="1" applyAlignment="1">
      <alignment horizontal="center" vertical="center"/>
    </xf>
    <xf numFmtId="176" fontId="7" fillId="7" borderId="1" xfId="0" applyNumberFormat="1" applyFont="1" applyFill="1" applyBorder="1" applyAlignment="1">
      <alignment horizontal="center" vertical="center" wrapText="1"/>
    </xf>
    <xf numFmtId="176" fontId="7" fillId="6" borderId="2" xfId="0" applyNumberFormat="1" applyFont="1" applyFill="1" applyBorder="1" applyAlignment="1">
      <alignment horizontal="center" vertical="center"/>
    </xf>
    <xf numFmtId="176" fontId="7" fillId="6" borderId="1" xfId="0" applyNumberFormat="1" applyFont="1" applyFill="1" applyBorder="1" applyAlignment="1">
      <alignment horizontal="center" vertical="center"/>
    </xf>
    <xf numFmtId="177" fontId="7" fillId="6" borderId="1" xfId="0" applyNumberFormat="1" applyFont="1" applyFill="1" applyBorder="1" applyAlignment="1">
      <alignment horizontal="center" vertical="center"/>
    </xf>
    <xf numFmtId="176" fontId="7" fillId="6" borderId="1" xfId="0" applyNumberFormat="1" applyFont="1" applyFill="1" applyBorder="1" applyAlignment="1">
      <alignment horizontal="center" vertical="center" wrapText="1"/>
    </xf>
    <xf numFmtId="176" fontId="7" fillId="14" borderId="2" xfId="0" applyNumberFormat="1" applyFont="1" applyFill="1" applyBorder="1" applyAlignment="1">
      <alignment horizontal="center" vertical="center"/>
    </xf>
    <xf numFmtId="176" fontId="7" fillId="14" borderId="1" xfId="0" applyNumberFormat="1" applyFont="1" applyFill="1" applyBorder="1" applyAlignment="1">
      <alignment horizontal="center" vertical="center"/>
    </xf>
    <xf numFmtId="177" fontId="7" fillId="14" borderId="1" xfId="0" applyNumberFormat="1" applyFont="1" applyFill="1" applyBorder="1" applyAlignment="1">
      <alignment horizontal="center" vertical="center"/>
    </xf>
    <xf numFmtId="176" fontId="7" fillId="14" borderId="1" xfId="0" applyNumberFormat="1" applyFont="1" applyFill="1" applyBorder="1" applyAlignment="1">
      <alignment horizontal="center" vertical="center" wrapText="1"/>
    </xf>
    <xf numFmtId="176" fontId="7" fillId="9" borderId="2" xfId="0" applyNumberFormat="1" applyFont="1" applyFill="1" applyBorder="1" applyAlignment="1">
      <alignment horizontal="center" vertical="center"/>
    </xf>
    <xf numFmtId="176" fontId="7" fillId="9" borderId="1" xfId="0" applyNumberFormat="1" applyFont="1" applyFill="1" applyBorder="1" applyAlignment="1">
      <alignment horizontal="center" vertical="center"/>
    </xf>
    <xf numFmtId="177" fontId="7" fillId="9" borderId="1" xfId="0" applyNumberFormat="1" applyFont="1" applyFill="1" applyBorder="1" applyAlignment="1">
      <alignment horizontal="center" vertical="center"/>
    </xf>
    <xf numFmtId="176" fontId="7" fillId="9" borderId="1" xfId="0" applyNumberFormat="1" applyFont="1" applyFill="1" applyBorder="1" applyAlignment="1">
      <alignment horizontal="center" vertical="center" wrapText="1"/>
    </xf>
    <xf numFmtId="176" fontId="7" fillId="10" borderId="1" xfId="0" applyNumberFormat="1" applyFont="1" applyFill="1" applyBorder="1" applyAlignment="1">
      <alignment horizontal="center" vertical="center"/>
    </xf>
    <xf numFmtId="177" fontId="7" fillId="10" borderId="1" xfId="0" applyNumberFormat="1" applyFont="1" applyFill="1" applyBorder="1" applyAlignment="1">
      <alignment horizontal="center" vertical="center"/>
    </xf>
    <xf numFmtId="176" fontId="7" fillId="15" borderId="1" xfId="0" applyNumberFormat="1" applyFont="1" applyFill="1" applyBorder="1" applyAlignment="1">
      <alignment horizontal="center" vertical="center"/>
    </xf>
    <xf numFmtId="177" fontId="7" fillId="15" borderId="1" xfId="0" applyNumberFormat="1" applyFont="1" applyFill="1" applyBorder="1" applyAlignment="1">
      <alignment horizontal="center" vertical="center"/>
    </xf>
    <xf numFmtId="176" fontId="7" fillId="11" borderId="1" xfId="0" applyNumberFormat="1" applyFont="1" applyFill="1" applyBorder="1" applyAlignment="1">
      <alignment horizontal="center" vertical="center" wrapText="1"/>
    </xf>
    <xf numFmtId="176" fontId="7" fillId="12" borderId="2" xfId="0" applyNumberFormat="1" applyFont="1" applyFill="1" applyBorder="1" applyAlignment="1">
      <alignment horizontal="center" vertical="center"/>
    </xf>
    <xf numFmtId="176" fontId="7" fillId="12" borderId="1" xfId="0" applyNumberFormat="1" applyFont="1" applyFill="1" applyBorder="1" applyAlignment="1">
      <alignment horizontal="center" vertical="center"/>
    </xf>
    <xf numFmtId="177" fontId="7" fillId="12" borderId="1" xfId="0" applyNumberFormat="1" applyFont="1" applyFill="1" applyBorder="1" applyAlignment="1">
      <alignment horizontal="center" vertical="center"/>
    </xf>
    <xf numFmtId="176" fontId="7" fillId="12" borderId="1" xfId="0" applyNumberFormat="1" applyFont="1" applyFill="1" applyBorder="1" applyAlignment="1">
      <alignment horizontal="center" vertical="center" wrapText="1"/>
    </xf>
    <xf numFmtId="176" fontId="7" fillId="5" borderId="2" xfId="0" applyNumberFormat="1" applyFont="1" applyFill="1" applyBorder="1" applyAlignment="1">
      <alignment horizontal="center" vertical="center"/>
    </xf>
    <xf numFmtId="176" fontId="7" fillId="5" borderId="1" xfId="0" applyNumberFormat="1" applyFont="1" applyFill="1" applyBorder="1" applyAlignment="1">
      <alignment horizontal="center" vertical="center"/>
    </xf>
    <xf numFmtId="177" fontId="7" fillId="5" borderId="1" xfId="0" applyNumberFormat="1" applyFont="1" applyFill="1" applyBorder="1" applyAlignment="1">
      <alignment horizontal="center" vertical="center"/>
    </xf>
    <xf numFmtId="176" fontId="7" fillId="5" borderId="1" xfId="0" applyNumberFormat="1" applyFont="1" applyFill="1" applyBorder="1" applyAlignment="1">
      <alignment horizontal="center" vertical="center" wrapText="1"/>
    </xf>
    <xf numFmtId="176" fontId="7" fillId="13" borderId="2" xfId="0" applyNumberFormat="1" applyFont="1" applyFill="1" applyBorder="1" applyAlignment="1">
      <alignment horizontal="center" vertical="center"/>
    </xf>
    <xf numFmtId="176" fontId="7" fillId="13" borderId="1" xfId="0" applyNumberFormat="1" applyFont="1" applyFill="1" applyBorder="1" applyAlignment="1">
      <alignment horizontal="center" vertical="center"/>
    </xf>
    <xf numFmtId="177" fontId="7" fillId="13" borderId="1" xfId="0" applyNumberFormat="1" applyFont="1" applyFill="1" applyBorder="1" applyAlignment="1">
      <alignment horizontal="center" vertical="center"/>
    </xf>
    <xf numFmtId="176" fontId="7" fillId="13" borderId="1" xfId="0" applyNumberFormat="1" applyFont="1" applyFill="1" applyBorder="1" applyAlignment="1">
      <alignment horizontal="center" vertical="center" wrapText="1"/>
    </xf>
    <xf numFmtId="0" fontId="2" fillId="2" borderId="0" xfId="0" applyFont="1" applyFill="1" applyAlignment="1">
      <alignment vertical="center"/>
    </xf>
    <xf numFmtId="176" fontId="9" fillId="2" borderId="16" xfId="0" applyNumberFormat="1" applyFont="1" applyFill="1" applyBorder="1" applyAlignment="1" applyProtection="1">
      <alignment horizontal="center" vertical="center"/>
      <protection locked="0"/>
    </xf>
    <xf numFmtId="176" fontId="9" fillId="2" borderId="4" xfId="0" applyNumberFormat="1" applyFont="1" applyFill="1" applyBorder="1" applyAlignment="1" applyProtection="1">
      <alignment horizontal="center" vertical="center"/>
      <protection locked="0"/>
    </xf>
    <xf numFmtId="176" fontId="9" fillId="2" borderId="20" xfId="0" applyNumberFormat="1" applyFont="1" applyFill="1" applyBorder="1" applyAlignment="1" applyProtection="1">
      <alignment horizontal="center" vertical="center"/>
      <protection locked="0"/>
    </xf>
    <xf numFmtId="0" fontId="11" fillId="2" borderId="0" xfId="0" applyFont="1" applyFill="1" applyAlignment="1">
      <alignment wrapText="1"/>
    </xf>
    <xf numFmtId="0" fontId="11" fillId="2" borderId="0" xfId="0" applyFont="1" applyFill="1"/>
    <xf numFmtId="176" fontId="2" fillId="2" borderId="0" xfId="0" applyNumberFormat="1" applyFont="1" applyFill="1"/>
    <xf numFmtId="177" fontId="2" fillId="2" borderId="0" xfId="0" applyNumberFormat="1" applyFont="1" applyFill="1"/>
    <xf numFmtId="176" fontId="14" fillId="2" borderId="0" xfId="0" applyNumberFormat="1" applyFont="1" applyFill="1"/>
    <xf numFmtId="0" fontId="14" fillId="2" borderId="0" xfId="0" applyFont="1" applyFill="1"/>
    <xf numFmtId="0" fontId="6" fillId="3" borderId="18" xfId="0" applyFont="1" applyFill="1" applyBorder="1" applyAlignment="1">
      <alignment horizontal="center" vertical="center" wrapText="1"/>
    </xf>
    <xf numFmtId="0" fontId="2" fillId="2" borderId="0" xfId="0" applyFont="1" applyFill="1" applyAlignment="1">
      <alignment horizontal="center"/>
    </xf>
    <xf numFmtId="0" fontId="15" fillId="2" borderId="29"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1" xfId="0" applyFont="1" applyFill="1" applyBorder="1" applyAlignment="1">
      <alignment horizontal="center" vertical="center"/>
    </xf>
    <xf numFmtId="0" fontId="6" fillId="16" borderId="4" xfId="0" applyFont="1" applyFill="1" applyBorder="1" applyAlignment="1">
      <alignment horizontal="center"/>
    </xf>
    <xf numFmtId="0" fontId="6" fillId="16" borderId="4" xfId="0" applyFont="1" applyFill="1" applyBorder="1" applyAlignment="1">
      <alignment horizontal="left"/>
    </xf>
    <xf numFmtId="0" fontId="11" fillId="2" borderId="0" xfId="0" applyFont="1" applyFill="1" applyAlignment="1">
      <alignment horizontal="left"/>
    </xf>
    <xf numFmtId="0" fontId="6" fillId="2" borderId="4" xfId="0" applyFont="1" applyFill="1" applyBorder="1" applyAlignment="1">
      <alignment horizontal="center"/>
    </xf>
    <xf numFmtId="0" fontId="17" fillId="2" borderId="4" xfId="0" applyFont="1" applyFill="1" applyBorder="1"/>
    <xf numFmtId="0" fontId="11" fillId="2" borderId="4" xfId="0" applyFont="1" applyFill="1" applyBorder="1" applyAlignment="1">
      <alignment horizontal="left" vertical="center" wrapText="1"/>
    </xf>
    <xf numFmtId="0" fontId="20" fillId="2" borderId="5" xfId="0" applyFont="1" applyFill="1" applyBorder="1" applyAlignment="1">
      <alignment horizontal="center"/>
    </xf>
    <xf numFmtId="0" fontId="17" fillId="2" borderId="0" xfId="0" applyFont="1" applyFill="1"/>
    <xf numFmtId="0" fontId="6" fillId="17" borderId="4" xfId="0" applyFont="1" applyFill="1" applyBorder="1" applyAlignment="1">
      <alignment horizontal="center"/>
    </xf>
    <xf numFmtId="0" fontId="17" fillId="17" borderId="4" xfId="0" applyFont="1" applyFill="1" applyBorder="1"/>
    <xf numFmtId="0" fontId="22" fillId="2" borderId="4" xfId="0" applyFont="1" applyFill="1" applyBorder="1" applyAlignment="1">
      <alignment horizontal="left" vertical="center" wrapText="1"/>
    </xf>
    <xf numFmtId="0" fontId="24" fillId="2" borderId="3" xfId="0" applyFont="1" applyFill="1" applyBorder="1" applyAlignment="1">
      <alignment horizontal="center" vertical="center"/>
    </xf>
    <xf numFmtId="0" fontId="8" fillId="16" borderId="4" xfId="0" applyFont="1" applyFill="1" applyBorder="1" applyAlignment="1">
      <alignment horizontal="center"/>
    </xf>
    <xf numFmtId="0" fontId="22" fillId="2" borderId="0" xfId="0" applyFont="1" applyFill="1"/>
    <xf numFmtId="0" fontId="2" fillId="2" borderId="3" xfId="0" applyFont="1" applyFill="1" applyBorder="1"/>
    <xf numFmtId="0" fontId="17" fillId="2" borderId="3" xfId="0" applyFont="1" applyFill="1" applyBorder="1"/>
    <xf numFmtId="0" fontId="6" fillId="2" borderId="3"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22" fillId="2" borderId="3" xfId="0" applyFont="1" applyFill="1" applyBorder="1"/>
    <xf numFmtId="0" fontId="17" fillId="2" borderId="0" xfId="0" applyFont="1" applyFill="1" applyAlignment="1">
      <alignment horizontal="center"/>
    </xf>
    <xf numFmtId="0" fontId="22" fillId="2" borderId="4" xfId="0" applyFont="1" applyFill="1" applyBorder="1"/>
    <xf numFmtId="0" fontId="6" fillId="2" borderId="4" xfId="0" applyFont="1" applyFill="1" applyBorder="1"/>
    <xf numFmtId="0" fontId="6" fillId="2" borderId="0" xfId="0" applyFont="1" applyFill="1"/>
    <xf numFmtId="0" fontId="6" fillId="2" borderId="3" xfId="0" applyFont="1" applyFill="1" applyBorder="1"/>
    <xf numFmtId="0" fontId="17" fillId="2" borderId="4" xfId="0" applyFont="1" applyFill="1" applyBorder="1" applyAlignment="1">
      <alignment horizontal="center"/>
    </xf>
    <xf numFmtId="0" fontId="17" fillId="17" borderId="4" xfId="0" applyFont="1" applyFill="1" applyBorder="1" applyAlignment="1">
      <alignment horizontal="left" vertical="center" wrapText="1"/>
    </xf>
    <xf numFmtId="0" fontId="7" fillId="2" borderId="4" xfId="0" applyFont="1" applyFill="1" applyBorder="1" applyAlignment="1">
      <alignment horizontal="left"/>
    </xf>
    <xf numFmtId="0" fontId="11" fillId="2" borderId="4" xfId="0" applyFont="1" applyFill="1" applyBorder="1" applyAlignment="1">
      <alignment horizontal="center"/>
    </xf>
    <xf numFmtId="0" fontId="7" fillId="16" borderId="4" xfId="0" applyFont="1" applyFill="1" applyBorder="1" applyAlignment="1">
      <alignment horizontal="left"/>
    </xf>
    <xf numFmtId="0" fontId="7" fillId="16" borderId="4" xfId="0" applyFont="1" applyFill="1" applyBorder="1" applyAlignment="1">
      <alignment horizontal="center"/>
    </xf>
    <xf numFmtId="0" fontId="25" fillId="2" borderId="0" xfId="0" applyFont="1" applyFill="1"/>
    <xf numFmtId="0" fontId="14" fillId="2" borderId="3" xfId="0" applyFont="1" applyFill="1" applyBorder="1" applyAlignment="1">
      <alignment horizontal="left"/>
    </xf>
    <xf numFmtId="0" fontId="2" fillId="2" borderId="3" xfId="0" applyFont="1" applyFill="1" applyBorder="1" applyAlignment="1">
      <alignment horizontal="left"/>
    </xf>
    <xf numFmtId="0" fontId="17" fillId="0" borderId="4" xfId="0" applyFont="1" applyBorder="1" applyAlignment="1">
      <alignment horizontal="center"/>
    </xf>
    <xf numFmtId="0" fontId="22" fillId="2"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6" fillId="16" borderId="35" xfId="0" applyFont="1" applyFill="1" applyBorder="1" applyAlignment="1">
      <alignment horizontal="center"/>
    </xf>
    <xf numFmtId="0" fontId="30" fillId="2" borderId="3" xfId="0" applyFont="1" applyFill="1" applyBorder="1" applyAlignment="1">
      <alignment horizontal="left"/>
    </xf>
    <xf numFmtId="0" fontId="8" fillId="3" borderId="18" xfId="0" applyFont="1" applyFill="1" applyBorder="1" applyAlignment="1">
      <alignment horizontal="center" vertical="center" wrapText="1"/>
    </xf>
    <xf numFmtId="0" fontId="6" fillId="0" borderId="4" xfId="0" applyFont="1" applyBorder="1"/>
    <xf numFmtId="0" fontId="6" fillId="0" borderId="4" xfId="0" applyFont="1" applyBorder="1" applyAlignment="1">
      <alignment horizontal="center"/>
    </xf>
    <xf numFmtId="0" fontId="22" fillId="0" borderId="4" xfId="0" applyFont="1" applyBorder="1" applyAlignment="1">
      <alignment horizontal="left" vertical="center" wrapText="1"/>
    </xf>
    <xf numFmtId="0" fontId="17" fillId="0" borderId="4" xfId="0" applyFont="1" applyBorder="1"/>
    <xf numFmtId="0" fontId="23" fillId="0" borderId="0" xfId="0" applyFont="1"/>
    <xf numFmtId="0" fontId="6" fillId="16" borderId="4" xfId="0" applyFont="1" applyFill="1" applyBorder="1" applyAlignment="1">
      <alignment horizontal="center" vertical="center"/>
    </xf>
    <xf numFmtId="0" fontId="17" fillId="2" borderId="0" xfId="0" applyFont="1" applyFill="1" applyAlignment="1">
      <alignment horizontal="center" vertical="center"/>
    </xf>
    <xf numFmtId="0" fontId="17" fillId="0" borderId="4" xfId="0" applyFont="1" applyBorder="1" applyAlignment="1">
      <alignment horizontal="center" vertical="center"/>
    </xf>
    <xf numFmtId="0" fontId="17" fillId="2" borderId="4" xfId="0" applyFont="1" applyFill="1" applyBorder="1" applyAlignment="1">
      <alignment horizontal="center" vertical="center"/>
    </xf>
    <xf numFmtId="0" fontId="6" fillId="0" borderId="36" xfId="0" applyFont="1" applyBorder="1" applyAlignment="1">
      <alignment horizontal="center"/>
    </xf>
    <xf numFmtId="0" fontId="22" fillId="0" borderId="36" xfId="0" applyFont="1" applyBorder="1" applyAlignment="1">
      <alignment horizontal="left" vertical="center" wrapText="1"/>
    </xf>
    <xf numFmtId="0" fontId="6" fillId="2" borderId="4" xfId="0" applyFont="1" applyFill="1" applyBorder="1" applyAlignment="1">
      <alignment horizontal="center" vertical="center"/>
    </xf>
    <xf numFmtId="0" fontId="17" fillId="2" borderId="0" xfId="0" applyFont="1" applyFill="1" applyAlignment="1">
      <alignment vertical="center"/>
    </xf>
    <xf numFmtId="0" fontId="2" fillId="2" borderId="4" xfId="0" applyFont="1" applyFill="1" applyBorder="1"/>
    <xf numFmtId="0" fontId="11" fillId="2" borderId="4" xfId="0" applyFont="1" applyFill="1" applyBorder="1" applyAlignment="1">
      <alignment horizontal="center" vertical="center" wrapText="1"/>
    </xf>
    <xf numFmtId="0" fontId="2" fillId="2" borderId="4" xfId="0" applyFont="1" applyFill="1" applyBorder="1" applyAlignment="1">
      <alignment horizontal="center"/>
    </xf>
    <xf numFmtId="0" fontId="14" fillId="2" borderId="4" xfId="0" applyFont="1" applyFill="1" applyBorder="1"/>
    <xf numFmtId="0" fontId="6" fillId="0" borderId="36" xfId="0" applyFont="1" applyBorder="1"/>
    <xf numFmtId="176" fontId="12" fillId="2" borderId="16" xfId="0" applyNumberFormat="1" applyFont="1" applyFill="1" applyBorder="1" applyAlignment="1" applyProtection="1">
      <alignment horizontal="center" vertical="center"/>
      <protection hidden="1"/>
    </xf>
    <xf numFmtId="176" fontId="12" fillId="2" borderId="4" xfId="0" applyNumberFormat="1" applyFont="1" applyFill="1" applyBorder="1" applyAlignment="1" applyProtection="1">
      <alignment horizontal="center" vertical="center"/>
      <protection hidden="1"/>
    </xf>
    <xf numFmtId="176" fontId="12" fillId="2" borderId="20" xfId="0" applyNumberFormat="1" applyFont="1" applyFill="1" applyBorder="1" applyAlignment="1" applyProtection="1">
      <alignment horizontal="center" vertical="center"/>
      <protection hidden="1"/>
    </xf>
    <xf numFmtId="176" fontId="13" fillId="2" borderId="17" xfId="0" applyNumberFormat="1" applyFont="1" applyFill="1" applyBorder="1" applyAlignment="1" applyProtection="1">
      <alignment horizontal="center" vertical="center" wrapText="1"/>
      <protection hidden="1"/>
    </xf>
    <xf numFmtId="176" fontId="13" fillId="2" borderId="10" xfId="0" applyNumberFormat="1" applyFont="1" applyFill="1" applyBorder="1" applyAlignment="1" applyProtection="1">
      <alignment horizontal="center" vertical="center" wrapText="1"/>
      <protection hidden="1"/>
    </xf>
    <xf numFmtId="176" fontId="13" fillId="2" borderId="11" xfId="0" applyNumberFormat="1" applyFont="1" applyFill="1" applyBorder="1" applyAlignment="1" applyProtection="1">
      <alignment horizontal="center" vertical="center" wrapText="1"/>
      <protection hidden="1"/>
    </xf>
    <xf numFmtId="176" fontId="7" fillId="5" borderId="19" xfId="0" applyNumberFormat="1" applyFont="1" applyFill="1" applyBorder="1" applyAlignment="1" applyProtection="1">
      <alignment horizontal="center" vertical="center" wrapText="1"/>
      <protection hidden="1"/>
    </xf>
    <xf numFmtId="176" fontId="7" fillId="5" borderId="27" xfId="0" applyNumberFormat="1" applyFont="1" applyFill="1" applyBorder="1" applyAlignment="1" applyProtection="1">
      <alignment horizontal="center" vertical="center" wrapText="1"/>
      <protection hidden="1"/>
    </xf>
    <xf numFmtId="0" fontId="32" fillId="2" borderId="3" xfId="0" applyFont="1" applyFill="1" applyBorder="1" applyAlignment="1">
      <alignment horizontal="left"/>
    </xf>
    <xf numFmtId="0" fontId="35" fillId="2" borderId="3" xfId="0" applyFont="1" applyFill="1" applyBorder="1" applyAlignment="1">
      <alignment horizontal="left"/>
    </xf>
    <xf numFmtId="0" fontId="36" fillId="2" borderId="3" xfId="0" applyFont="1" applyFill="1" applyBorder="1" applyAlignment="1">
      <alignment horizontal="left"/>
    </xf>
    <xf numFmtId="0" fontId="39" fillId="2" borderId="3" xfId="0" applyFont="1" applyFill="1" applyBorder="1" applyAlignment="1">
      <alignment horizontal="left"/>
    </xf>
    <xf numFmtId="0" fontId="37" fillId="2" borderId="3" xfId="0" applyFont="1" applyFill="1" applyBorder="1" applyAlignment="1">
      <alignment horizontal="left"/>
    </xf>
    <xf numFmtId="0" fontId="14" fillId="2" borderId="0" xfId="0" applyFont="1" applyFill="1" applyAlignment="1">
      <alignment shrinkToFit="1"/>
    </xf>
    <xf numFmtId="0" fontId="6" fillId="20" borderId="4" xfId="0" applyFont="1" applyFill="1" applyBorder="1" applyAlignment="1" applyProtection="1">
      <alignment vertical="center" wrapText="1"/>
      <protection locked="0"/>
    </xf>
    <xf numFmtId="176" fontId="7" fillId="5" borderId="4" xfId="0" applyNumberFormat="1" applyFont="1" applyFill="1" applyBorder="1" applyAlignment="1">
      <alignment horizontal="center" vertical="center"/>
    </xf>
    <xf numFmtId="177" fontId="7" fillId="5" borderId="4" xfId="0" applyNumberFormat="1" applyFont="1" applyFill="1" applyBorder="1" applyAlignment="1">
      <alignment horizontal="center" vertical="center"/>
    </xf>
    <xf numFmtId="176" fontId="7" fillId="5" borderId="4" xfId="0" applyNumberFormat="1" applyFont="1" applyFill="1" applyBorder="1" applyAlignment="1">
      <alignment horizontal="center" vertical="center" wrapText="1"/>
    </xf>
    <xf numFmtId="0" fontId="47" fillId="3" borderId="4" xfId="0" applyFont="1" applyFill="1" applyBorder="1" applyAlignment="1">
      <alignment horizontal="center" vertical="center" wrapText="1"/>
    </xf>
    <xf numFmtId="0" fontId="15" fillId="2" borderId="4" xfId="0" applyFont="1" applyFill="1" applyBorder="1" applyAlignment="1">
      <alignment horizontal="center" vertical="center"/>
    </xf>
    <xf numFmtId="176" fontId="49" fillId="22" borderId="4" xfId="0" applyNumberFormat="1" applyFont="1" applyFill="1" applyBorder="1" applyAlignment="1">
      <alignment horizontal="center"/>
    </xf>
    <xf numFmtId="176" fontId="49" fillId="21" borderId="4" xfId="0" applyNumberFormat="1" applyFont="1" applyFill="1" applyBorder="1" applyAlignment="1">
      <alignment horizontal="center"/>
    </xf>
    <xf numFmtId="0" fontId="2" fillId="0" borderId="0" xfId="0" applyFont="1"/>
    <xf numFmtId="0" fontId="6" fillId="0" borderId="4" xfId="0" applyFont="1" applyBorder="1" applyAlignment="1" applyProtection="1">
      <alignment vertical="center" wrapText="1"/>
      <protection locked="0"/>
    </xf>
    <xf numFmtId="0" fontId="15" fillId="0" borderId="4" xfId="0" applyFont="1" applyBorder="1" applyAlignment="1">
      <alignment horizontal="center" vertical="center"/>
    </xf>
    <xf numFmtId="176" fontId="49" fillId="0" borderId="3" xfId="0" applyNumberFormat="1" applyFont="1" applyBorder="1" applyAlignment="1">
      <alignment horizontal="center"/>
    </xf>
    <xf numFmtId="176" fontId="14" fillId="0" borderId="0" xfId="0" applyNumberFormat="1" applyFont="1"/>
    <xf numFmtId="0" fontId="11" fillId="0" borderId="0" xfId="0" applyFont="1" applyAlignment="1">
      <alignment wrapText="1"/>
    </xf>
    <xf numFmtId="176" fontId="49" fillId="22" borderId="4" xfId="0" quotePrefix="1" applyNumberFormat="1" applyFont="1" applyFill="1" applyBorder="1" applyAlignment="1">
      <alignment horizontal="center"/>
    </xf>
    <xf numFmtId="176" fontId="49" fillId="23" borderId="4" xfId="0" applyNumberFormat="1" applyFont="1" applyFill="1" applyBorder="1" applyAlignment="1">
      <alignment horizontal="center"/>
    </xf>
    <xf numFmtId="0" fontId="51" fillId="2" borderId="3" xfId="0" applyFont="1" applyFill="1" applyBorder="1" applyAlignment="1">
      <alignment horizontal="left"/>
    </xf>
    <xf numFmtId="0" fontId="41" fillId="2" borderId="3" xfId="0" applyFont="1" applyFill="1" applyBorder="1"/>
    <xf numFmtId="0" fontId="41" fillId="2" borderId="0" xfId="0" applyFont="1" applyFill="1"/>
    <xf numFmtId="0" fontId="52" fillId="2" borderId="0" xfId="0" applyFont="1" applyFill="1"/>
    <xf numFmtId="0" fontId="54" fillId="24" borderId="4" xfId="0" applyFont="1" applyFill="1" applyBorder="1" applyAlignment="1">
      <alignment horizontal="center"/>
    </xf>
    <xf numFmtId="0" fontId="2" fillId="2" borderId="6" xfId="0" applyFont="1" applyFill="1" applyBorder="1" applyAlignment="1">
      <alignment horizontal="center" wrapText="1"/>
    </xf>
    <xf numFmtId="176" fontId="3" fillId="2" borderId="3" xfId="0" applyNumberFormat="1" applyFont="1" applyFill="1" applyBorder="1" applyAlignment="1">
      <alignment horizontal="center" vertical="center"/>
    </xf>
    <xf numFmtId="176" fontId="44" fillId="2" borderId="24" xfId="0" applyNumberFormat="1" applyFont="1" applyFill="1" applyBorder="1" applyAlignment="1">
      <alignment horizontal="right" vertical="center"/>
    </xf>
    <xf numFmtId="176" fontId="44" fillId="2" borderId="25" xfId="0" applyNumberFormat="1" applyFont="1" applyFill="1" applyBorder="1" applyAlignment="1">
      <alignment horizontal="right" vertical="center"/>
    </xf>
    <xf numFmtId="176" fontId="44" fillId="2" borderId="32" xfId="0" applyNumberFormat="1" applyFont="1" applyFill="1" applyBorder="1" applyAlignment="1">
      <alignment horizontal="right" vertical="center"/>
    </xf>
    <xf numFmtId="176" fontId="44" fillId="2" borderId="28" xfId="0" applyNumberFormat="1" applyFont="1" applyFill="1" applyBorder="1" applyAlignment="1">
      <alignment horizontal="right" vertical="center"/>
    </xf>
    <xf numFmtId="176" fontId="44" fillId="2" borderId="33" xfId="0" applyNumberFormat="1" applyFont="1" applyFill="1" applyBorder="1" applyAlignment="1">
      <alignment horizontal="right" vertical="center"/>
    </xf>
    <xf numFmtId="176" fontId="44" fillId="2" borderId="34" xfId="0" applyNumberFormat="1" applyFont="1" applyFill="1" applyBorder="1" applyAlignment="1">
      <alignment horizontal="right" vertical="center"/>
    </xf>
    <xf numFmtId="176" fontId="6" fillId="3" borderId="7" xfId="0" applyNumberFormat="1" applyFont="1" applyFill="1" applyBorder="1" applyAlignment="1">
      <alignment horizontal="center" vertical="center" wrapText="1"/>
    </xf>
    <xf numFmtId="0" fontId="4" fillId="2" borderId="8" xfId="0" applyFont="1" applyFill="1" applyBorder="1"/>
    <xf numFmtId="0" fontId="4" fillId="2" borderId="9" xfId="0" applyFont="1" applyFill="1" applyBorder="1"/>
    <xf numFmtId="176" fontId="7" fillId="4" borderId="7" xfId="0" applyNumberFormat="1" applyFont="1" applyFill="1" applyBorder="1" applyAlignment="1">
      <alignment horizontal="center" vertical="center"/>
    </xf>
    <xf numFmtId="176" fontId="7" fillId="4" borderId="9" xfId="0" applyNumberFormat="1" applyFont="1" applyFill="1" applyBorder="1" applyAlignment="1">
      <alignment horizontal="center" vertical="center"/>
    </xf>
    <xf numFmtId="0" fontId="2" fillId="2" borderId="6" xfId="0" applyFont="1" applyFill="1" applyBorder="1" applyAlignment="1">
      <alignment horizont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6" fillId="20" borderId="25" xfId="0" applyFont="1" applyFill="1" applyBorder="1" applyAlignment="1" applyProtection="1">
      <alignment horizontal="center" vertical="center" wrapText="1"/>
      <protection locked="0"/>
    </xf>
    <xf numFmtId="0" fontId="6" fillId="20" borderId="3"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hidden="1"/>
    </xf>
    <xf numFmtId="0" fontId="10" fillId="2" borderId="22" xfId="0" applyFont="1" applyFill="1" applyBorder="1" applyAlignment="1" applyProtection="1">
      <alignment horizontal="center" vertical="center" wrapText="1"/>
      <protection hidden="1"/>
    </xf>
    <xf numFmtId="0" fontId="16" fillId="19" borderId="13" xfId="0" applyFont="1" applyFill="1" applyBorder="1" applyAlignment="1" applyProtection="1">
      <alignment horizontal="center"/>
      <protection hidden="1"/>
    </xf>
    <xf numFmtId="0" fontId="16" fillId="19" borderId="15" xfId="0" applyFont="1" applyFill="1" applyBorder="1" applyAlignment="1" applyProtection="1">
      <alignment horizontal="center"/>
      <protection hidden="1"/>
    </xf>
    <xf numFmtId="176" fontId="9" fillId="18" borderId="26" xfId="0" applyNumberFormat="1" applyFont="1" applyFill="1" applyBorder="1" applyAlignment="1" applyProtection="1">
      <alignment horizontal="center" vertical="center"/>
      <protection hidden="1"/>
    </xf>
    <xf numFmtId="176" fontId="9" fillId="18" borderId="28" xfId="0" applyNumberFormat="1" applyFont="1" applyFill="1" applyBorder="1" applyAlignment="1" applyProtection="1">
      <alignment horizontal="center" vertical="center"/>
      <protection hidden="1"/>
    </xf>
    <xf numFmtId="176" fontId="9" fillId="18" borderId="20" xfId="0" applyNumberFormat="1" applyFont="1" applyFill="1" applyBorder="1" applyAlignment="1" applyProtection="1">
      <alignment horizontal="center" vertical="center"/>
      <protection hidden="1"/>
    </xf>
    <xf numFmtId="176" fontId="9" fillId="18" borderId="11" xfId="0" applyNumberFormat="1" applyFont="1" applyFill="1" applyBorder="1" applyAlignment="1" applyProtection="1">
      <alignment horizontal="center" vertical="center"/>
      <protection hidden="1"/>
    </xf>
    <xf numFmtId="0" fontId="6" fillId="20" borderId="21" xfId="0" applyFont="1" applyFill="1" applyBorder="1" applyAlignment="1" applyProtection="1">
      <alignment horizontal="center" vertical="center" wrapText="1"/>
      <protection locked="0"/>
    </xf>
    <xf numFmtId="0" fontId="6" fillId="20" borderId="22" xfId="0" applyFont="1" applyFill="1" applyBorder="1" applyAlignment="1" applyProtection="1">
      <alignment horizontal="center" vertical="center" wrapText="1"/>
      <protection locked="0"/>
    </xf>
    <xf numFmtId="0" fontId="6" fillId="20" borderId="23" xfId="0" applyFont="1" applyFill="1" applyBorder="1" applyAlignment="1" applyProtection="1">
      <alignment horizontal="center" vertical="center" wrapText="1"/>
      <protection locked="0"/>
    </xf>
    <xf numFmtId="0" fontId="9" fillId="2" borderId="23" xfId="0" applyFont="1" applyFill="1" applyBorder="1" applyAlignment="1">
      <alignment horizontal="center" vertical="center"/>
    </xf>
    <xf numFmtId="0" fontId="10" fillId="2" borderId="23" xfId="0" applyFont="1" applyFill="1" applyBorder="1" applyAlignment="1" applyProtection="1">
      <alignment horizontal="center" vertical="center" wrapText="1"/>
      <protection hidden="1"/>
    </xf>
    <xf numFmtId="0" fontId="26" fillId="2" borderId="3" xfId="0" applyFont="1" applyFill="1" applyBorder="1" applyAlignment="1">
      <alignment horizontal="right" vertical="center"/>
    </xf>
    <xf numFmtId="0" fontId="26" fillId="2" borderId="3" xfId="0" applyFont="1" applyFill="1" applyBorder="1" applyAlignment="1">
      <alignment horizontal="center" vertical="center"/>
    </xf>
    <xf numFmtId="176" fontId="5" fillId="2" borderId="24" xfId="0" applyNumberFormat="1" applyFont="1" applyFill="1" applyBorder="1" applyAlignment="1">
      <alignment horizontal="center" vertical="center"/>
    </xf>
    <xf numFmtId="176" fontId="5" fillId="2" borderId="25" xfId="0" applyNumberFormat="1" applyFont="1" applyFill="1" applyBorder="1" applyAlignment="1">
      <alignment horizontal="center" vertical="center"/>
    </xf>
    <xf numFmtId="176" fontId="5" fillId="2" borderId="32" xfId="0" applyNumberFormat="1" applyFont="1" applyFill="1" applyBorder="1" applyAlignment="1">
      <alignment horizontal="center" vertical="center"/>
    </xf>
    <xf numFmtId="176" fontId="5" fillId="2" borderId="28" xfId="0" applyNumberFormat="1" applyFont="1" applyFill="1" applyBorder="1" applyAlignment="1">
      <alignment horizontal="center" vertical="center"/>
    </xf>
    <xf numFmtId="176" fontId="5" fillId="2" borderId="33" xfId="0" applyNumberFormat="1" applyFont="1" applyFill="1" applyBorder="1" applyAlignment="1">
      <alignment horizontal="center" vertical="center"/>
    </xf>
    <xf numFmtId="176" fontId="5" fillId="2" borderId="34" xfId="0" applyNumberFormat="1" applyFont="1" applyFill="1" applyBorder="1" applyAlignment="1">
      <alignment horizontal="center" vertical="center"/>
    </xf>
    <xf numFmtId="0" fontId="24" fillId="2" borderId="3" xfId="0" applyFont="1" applyFill="1" applyBorder="1" applyAlignment="1">
      <alignment horizontal="center" vertical="center"/>
    </xf>
    <xf numFmtId="0" fontId="20" fillId="2" borderId="5" xfId="0" applyFont="1" applyFill="1" applyBorder="1" applyAlignment="1">
      <alignment horizontal="center"/>
    </xf>
    <xf numFmtId="0" fontId="20" fillId="2" borderId="3" xfId="0" applyFont="1" applyFill="1" applyBorder="1" applyAlignment="1">
      <alignment horizontal="center"/>
    </xf>
    <xf numFmtId="0" fontId="6" fillId="24" borderId="4" xfId="0" applyFont="1" applyFill="1" applyBorder="1" applyAlignment="1">
      <alignment horizontal="center"/>
    </xf>
    <xf numFmtId="0" fontId="55" fillId="24" borderId="4" xfId="0" applyFont="1" applyFill="1" applyBorder="1" applyAlignment="1">
      <alignment horizontal="left" vertical="center" wrapText="1"/>
    </xf>
    <xf numFmtId="0" fontId="54" fillId="24" borderId="4" xfId="0" applyFont="1" applyFill="1" applyBorder="1"/>
  </cellXfs>
  <cellStyles count="1">
    <cellStyle name="標準" xfId="0" builtinId="0"/>
  </cellStyles>
  <dxfs count="30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theme="2" tint="-0.14996795556505021"/>
        </patternFill>
      </fill>
    </dxf>
    <dxf>
      <fill>
        <patternFill>
          <bgColor theme="9" tint="0.39994506668294322"/>
        </patternFill>
      </fill>
    </dxf>
    <dxf>
      <fill>
        <patternFill>
          <bgColor theme="9" tint="0.79998168889431442"/>
        </patternFill>
      </fill>
    </dxf>
    <dxf>
      <fill>
        <patternFill>
          <bgColor theme="9" tint="0.39994506668294322"/>
        </patternFill>
      </fill>
    </dxf>
    <dxf>
      <font>
        <color rgb="FFFF0000"/>
      </font>
    </dxf>
    <dxf>
      <font>
        <color rgb="FFFF0000"/>
      </font>
    </dxf>
    <dxf>
      <fill>
        <patternFill>
          <bgColor theme="9" tint="0.79998168889431442"/>
        </patternFill>
      </fill>
    </dxf>
    <dxf>
      <font>
        <color rgb="FFFF0000"/>
      </font>
    </dxf>
    <dxf>
      <fill>
        <patternFill>
          <bgColor theme="9" tint="0.39994506668294322"/>
        </patternFill>
      </fill>
    </dxf>
    <dxf>
      <fill>
        <patternFill>
          <bgColor theme="9" tint="0.79998168889431442"/>
        </patternFill>
      </fill>
    </dxf>
    <dxf>
      <font>
        <color rgb="FFFF0000"/>
      </font>
    </dxf>
    <dxf>
      <font>
        <color rgb="FFFF0000"/>
      </font>
    </dxf>
    <dxf>
      <font>
        <color rgb="FFFF0000"/>
      </font>
    </dxf>
    <dxf>
      <font>
        <color theme="9"/>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theme="2" tint="-0.14996795556505021"/>
        </patternFill>
      </fill>
    </dxf>
    <dxf>
      <fill>
        <patternFill>
          <bgColor theme="9" tint="0.39994506668294322"/>
        </patternFill>
      </fill>
    </dxf>
    <dxf>
      <fill>
        <patternFill>
          <bgColor theme="9" tint="0.79998168889431442"/>
        </patternFill>
      </fill>
    </dxf>
    <dxf>
      <font>
        <color rgb="FFFF0000"/>
      </font>
    </dxf>
    <dxf>
      <font>
        <color rgb="FFFF0000"/>
      </font>
    </dxf>
    <dxf>
      <fill>
        <patternFill>
          <bgColor theme="9" tint="0.39994506668294322"/>
        </patternFill>
      </fill>
    </dxf>
    <dxf>
      <fill>
        <patternFill>
          <bgColor theme="9" tint="0.79998168889431442"/>
        </patternFill>
      </fill>
    </dxf>
    <dxf>
      <font>
        <color rgb="FFFF0000"/>
      </font>
    </dxf>
    <dxf>
      <fill>
        <patternFill>
          <bgColor theme="9" tint="0.79998168889431442"/>
        </patternFill>
      </fill>
    </dxf>
    <dxf>
      <fill>
        <patternFill>
          <bgColor theme="9" tint="0.39994506668294322"/>
        </patternFill>
      </fill>
    </dxf>
    <dxf>
      <font>
        <color rgb="FFFF0000"/>
      </font>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ont>
        <color theme="9"/>
      </font>
      <fill>
        <patternFill patternType="none">
          <bgColor auto="1"/>
        </patternFill>
      </fill>
    </dxf>
    <dxf>
      <font>
        <color rgb="FFFF0000"/>
      </font>
    </dxf>
    <dxf>
      <font>
        <color rgb="FFFF0000"/>
      </font>
    </dxf>
    <dxf>
      <font>
        <color rgb="FFFF0000"/>
      </font>
    </dxf>
    <dxf>
      <font>
        <color rgb="FFFF0000"/>
      </font>
    </dxf>
    <dxf>
      <font>
        <color theme="9"/>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ill>
        <patternFill>
          <bgColor theme="2" tint="-0.14996795556505021"/>
        </patternFill>
      </fill>
    </dxf>
    <dxf>
      <font>
        <color rgb="FFFF0000"/>
      </font>
    </dxf>
    <dxf>
      <fill>
        <patternFill>
          <bgColor theme="2" tint="-0.14996795556505021"/>
        </patternFill>
      </fill>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ont>
        <color rgb="FFFF0000"/>
      </font>
    </dxf>
    <dxf>
      <font>
        <color rgb="FFFF0000"/>
      </font>
    </dxf>
    <dxf>
      <fill>
        <patternFill>
          <bgColor theme="2" tint="-0.14996795556505021"/>
        </patternFill>
      </fill>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ill>
        <patternFill>
          <bgColor theme="2" tint="-0.14996795556505021"/>
        </patternFill>
      </fill>
    </dxf>
    <dxf>
      <font>
        <color rgb="FFFF0000"/>
      </font>
    </dxf>
    <dxf>
      <fill>
        <patternFill>
          <bgColor theme="2" tint="-0.14996795556505021"/>
        </patternFill>
      </fill>
    </dxf>
    <dxf>
      <fill>
        <patternFill>
          <bgColor theme="2" tint="-0.14996795556505021"/>
        </patternFill>
      </fill>
    </dxf>
    <dxf>
      <font>
        <color rgb="FFFF0000"/>
      </font>
    </dxf>
    <dxf>
      <font>
        <color rgb="FFFF0000"/>
      </font>
    </dxf>
    <dxf>
      <fill>
        <patternFill>
          <bgColor theme="2" tint="-0.14996795556505021"/>
        </patternFill>
      </fill>
    </dxf>
    <dxf>
      <font>
        <color rgb="FFFF0000"/>
      </font>
    </dxf>
    <dxf>
      <fill>
        <patternFill>
          <bgColor theme="2" tint="-0.14996795556505021"/>
        </patternFill>
      </fill>
    </dxf>
    <dxf>
      <fill>
        <patternFill>
          <bgColor theme="2" tint="-0.14996795556505021"/>
        </patternFill>
      </fill>
    </dxf>
    <dxf>
      <font>
        <color rgb="FFFF0000"/>
      </font>
    </dxf>
    <dxf>
      <font>
        <color rgb="FFFF0000"/>
      </font>
    </dxf>
    <dxf>
      <fill>
        <patternFill>
          <bgColor theme="2" tint="-0.14996795556505021"/>
        </patternFill>
      </fill>
    </dxf>
    <dxf>
      <font>
        <color rgb="FFFF0000"/>
      </font>
    </dxf>
    <dxf>
      <fill>
        <patternFill>
          <bgColor theme="2" tint="-0.14996795556505021"/>
        </patternFill>
      </fill>
    </dxf>
    <dxf>
      <fill>
        <patternFill>
          <bgColor theme="2" tint="-0.14996795556505021"/>
        </patternFill>
      </fill>
    </dxf>
    <dxf>
      <font>
        <color rgb="FFFF0000"/>
      </font>
    </dxf>
    <dxf>
      <fill>
        <patternFill>
          <bgColor theme="2" tint="-0.14996795556505021"/>
        </patternFill>
      </fill>
    </dxf>
    <dxf>
      <font>
        <color rgb="FFFF0000"/>
      </font>
    </dxf>
    <dxf>
      <font>
        <color rgb="FFFF0000"/>
      </font>
    </dxf>
    <dxf>
      <fill>
        <patternFill>
          <bgColor theme="2" tint="-0.14996795556505021"/>
        </patternFill>
      </fill>
    </dxf>
    <dxf>
      <font>
        <color rgb="FFFF0000"/>
      </font>
    </dxf>
    <dxf>
      <fill>
        <patternFill>
          <bgColor theme="2" tint="-0.14996795556505021"/>
        </patternFill>
      </fill>
    </dxf>
    <dxf>
      <font>
        <color rgb="FFFF0000"/>
      </font>
    </dxf>
    <dxf>
      <fill>
        <patternFill>
          <bgColor theme="2" tint="-0.14996795556505021"/>
        </patternFill>
      </fill>
    </dxf>
    <dxf>
      <fill>
        <patternFill>
          <bgColor theme="2" tint="-0.14996795556505021"/>
        </patternFill>
      </fill>
    </dxf>
    <dxf>
      <font>
        <color rgb="FFFF0000"/>
      </font>
    </dxf>
    <dxf>
      <font>
        <color rgb="FFFF0000"/>
      </font>
    </dxf>
    <dxf>
      <fill>
        <patternFill>
          <bgColor theme="2" tint="-0.14996795556505021"/>
        </patternFill>
      </fill>
    </dxf>
    <dxf>
      <fill>
        <patternFill>
          <bgColor theme="2"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14996795556505021"/>
        </patternFill>
      </fill>
    </dxf>
    <dxf>
      <font>
        <color rgb="FFFF0000"/>
      </font>
    </dxf>
    <dxf>
      <fill>
        <patternFill>
          <bgColor theme="2" tint="-0.14996795556505021"/>
        </patternFill>
      </fill>
    </dxf>
    <dxf>
      <font>
        <color rgb="FFFF0000"/>
      </font>
    </dxf>
    <dxf>
      <font>
        <color rgb="FFFF0000"/>
      </font>
    </dxf>
    <dxf>
      <font>
        <color rgb="FFFF0000"/>
      </font>
    </dxf>
    <dxf>
      <fill>
        <patternFill>
          <bgColor theme="2" tint="-0.14996795556505021"/>
        </patternFill>
      </fill>
    </dxf>
    <dxf>
      <fill>
        <patternFill>
          <bgColor theme="2" tint="-0.14996795556505021"/>
        </patternFill>
      </fill>
    </dxf>
    <dxf>
      <fill>
        <patternFill>
          <bgColor theme="2" tint="-0.14996795556505021"/>
        </patternFill>
      </fill>
    </dxf>
    <dxf>
      <fill>
        <patternFill>
          <bgColor theme="2" tint="-0.14996795556505021"/>
        </patternFill>
      </fill>
    </dxf>
    <dxf>
      <font>
        <color rgb="FFFF0000"/>
      </font>
    </dxf>
    <dxf>
      <font>
        <color rgb="FFFF0000"/>
      </font>
    </dxf>
    <dxf>
      <font>
        <color rgb="FFFF0000"/>
      </font>
    </dxf>
    <dxf>
      <fill>
        <patternFill>
          <bgColor theme="2"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theme="2" tint="-0.14996795556505021"/>
        </patternFill>
      </fill>
    </dxf>
    <dxf>
      <fill>
        <patternFill>
          <bgColor theme="9" tint="0.39994506668294322"/>
        </patternFill>
      </fill>
    </dxf>
    <dxf>
      <fill>
        <patternFill>
          <bgColor theme="9" tint="0.79998168889431442"/>
        </patternFill>
      </fill>
    </dxf>
    <dxf>
      <font>
        <color rgb="FFFF0000"/>
      </font>
    </dxf>
    <dxf>
      <font>
        <color rgb="FFFF0000"/>
      </font>
    </dxf>
    <dxf>
      <fill>
        <patternFill>
          <bgColor theme="9" tint="0.39994506668294322"/>
        </patternFill>
      </fill>
    </dxf>
    <dxf>
      <fill>
        <patternFill>
          <bgColor theme="9" tint="0.79998168889431442"/>
        </patternFill>
      </fill>
    </dxf>
    <dxf>
      <font>
        <color rgb="FFFF0000"/>
      </font>
    </dxf>
    <dxf>
      <fill>
        <patternFill>
          <bgColor theme="9" tint="0.79998168889431442"/>
        </patternFill>
      </fill>
    </dxf>
    <dxf>
      <fill>
        <patternFill>
          <bgColor theme="9" tint="0.39994506668294322"/>
        </patternFill>
      </fill>
    </dxf>
    <dxf>
      <font>
        <color rgb="FFFF0000"/>
      </font>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ont>
        <color theme="9"/>
      </font>
      <fill>
        <patternFill patternType="none">
          <bgColor auto="1"/>
        </patternFill>
      </fill>
    </dxf>
    <dxf>
      <font>
        <color rgb="FFFF0000"/>
      </font>
    </dxf>
    <dxf>
      <font>
        <color rgb="FFFF0000"/>
      </font>
    </dxf>
    <dxf>
      <font>
        <color rgb="FFFF0000"/>
      </font>
    </dxf>
    <dxf>
      <font>
        <color rgb="FFFF0000"/>
      </font>
    </dxf>
    <dxf>
      <font>
        <color theme="9"/>
      </font>
      <fill>
        <patternFill patternType="none">
          <bgColor auto="1"/>
        </patternFill>
      </fill>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png"/><Relationship Id="rId2" Type="http://schemas.openxmlformats.org/officeDocument/2006/relationships/image" Target="../media/image19.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1</xdr:row>
      <xdr:rowOff>171450</xdr:rowOff>
    </xdr:from>
    <xdr:to>
      <xdr:col>5</xdr:col>
      <xdr:colOff>485775</xdr:colOff>
      <xdr:row>1</xdr:row>
      <xdr:rowOff>621328</xdr:rowOff>
    </xdr:to>
    <xdr:pic>
      <xdr:nvPicPr>
        <xdr:cNvPr id="2" name="Picture 1">
          <a:extLst>
            <a:ext uri="{FF2B5EF4-FFF2-40B4-BE49-F238E27FC236}">
              <a16:creationId xmlns:a16="http://schemas.microsoft.com/office/drawing/2014/main" id="{3151FE3E-9411-4429-97DA-9E2130F16D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650" y="387350"/>
          <a:ext cx="1552575"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66675</xdr:colOff>
      <xdr:row>0</xdr:row>
      <xdr:rowOff>446703</xdr:rowOff>
    </xdr:to>
    <xdr:pic>
      <xdr:nvPicPr>
        <xdr:cNvPr id="2" name="Picture 1">
          <a:extLst>
            <a:ext uri="{FF2B5EF4-FFF2-40B4-BE49-F238E27FC236}">
              <a16:creationId xmlns:a16="http://schemas.microsoft.com/office/drawing/2014/main" id="{BF181B4B-6FD6-4A25-8A4B-E7D439BCC8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1543050" cy="446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139700</xdr:colOff>
      <xdr:row>29</xdr:row>
      <xdr:rowOff>103689</xdr:rowOff>
    </xdr:from>
    <xdr:to>
      <xdr:col>4</xdr:col>
      <xdr:colOff>495300</xdr:colOff>
      <xdr:row>36</xdr:row>
      <xdr:rowOff>93402</xdr:rowOff>
    </xdr:to>
    <xdr:pic>
      <xdr:nvPicPr>
        <xdr:cNvPr id="4" name="Picture 2">
          <a:extLst>
            <a:ext uri="{FF2B5EF4-FFF2-40B4-BE49-F238E27FC236}">
              <a16:creationId xmlns:a16="http://schemas.microsoft.com/office/drawing/2014/main" id="{6DDEB167-E9B6-4245-B5B0-DD6691231D54}"/>
            </a:ext>
          </a:extLst>
        </xdr:cNvPr>
        <xdr:cNvPicPr>
          <a:picLocks noChangeAspect="1"/>
        </xdr:cNvPicPr>
      </xdr:nvPicPr>
      <xdr:blipFill>
        <a:blip xmlns:r="http://schemas.openxmlformats.org/officeDocument/2006/relationships" r:embed="rId2"/>
        <a:stretch>
          <a:fillRect/>
        </a:stretch>
      </xdr:blipFill>
      <xdr:spPr>
        <a:xfrm>
          <a:off x="971550" y="6790239"/>
          <a:ext cx="1663700" cy="1691513"/>
        </a:xfrm>
        <a:prstGeom prst="rect">
          <a:avLst/>
        </a:prstGeom>
      </xdr:spPr>
    </xdr:pic>
    <xdr:clientData/>
  </xdr:twoCellAnchor>
  <xdr:twoCellAnchor editAs="oneCell">
    <xdr:from>
      <xdr:col>2</xdr:col>
      <xdr:colOff>190501</xdr:colOff>
      <xdr:row>39</xdr:row>
      <xdr:rowOff>5824</xdr:rowOff>
    </xdr:from>
    <xdr:to>
      <xdr:col>17</xdr:col>
      <xdr:colOff>107950</xdr:colOff>
      <xdr:row>44</xdr:row>
      <xdr:rowOff>473387</xdr:rowOff>
    </xdr:to>
    <xdr:pic>
      <xdr:nvPicPr>
        <xdr:cNvPr id="5" name="Picture 4">
          <a:extLst>
            <a:ext uri="{FF2B5EF4-FFF2-40B4-BE49-F238E27FC236}">
              <a16:creationId xmlns:a16="http://schemas.microsoft.com/office/drawing/2014/main" id="{C7254EF1-5031-45D4-A6DA-9466B9AF3B13}"/>
            </a:ext>
          </a:extLst>
        </xdr:cNvPr>
        <xdr:cNvPicPr>
          <a:picLocks noChangeAspect="1"/>
        </xdr:cNvPicPr>
      </xdr:nvPicPr>
      <xdr:blipFill>
        <a:blip xmlns:r="http://schemas.openxmlformats.org/officeDocument/2006/relationships" r:embed="rId3"/>
        <a:stretch>
          <a:fillRect/>
        </a:stretch>
      </xdr:blipFill>
      <xdr:spPr>
        <a:xfrm>
          <a:off x="1022351" y="9060924"/>
          <a:ext cx="9728199" cy="1451813"/>
        </a:xfrm>
        <a:prstGeom prst="rect">
          <a:avLst/>
        </a:prstGeom>
      </xdr:spPr>
    </xdr:pic>
    <xdr:clientData/>
  </xdr:twoCellAnchor>
  <xdr:twoCellAnchor editAs="oneCell">
    <xdr:from>
      <xdr:col>2</xdr:col>
      <xdr:colOff>152401</xdr:colOff>
      <xdr:row>46</xdr:row>
      <xdr:rowOff>60516</xdr:rowOff>
    </xdr:from>
    <xdr:to>
      <xdr:col>9</xdr:col>
      <xdr:colOff>476251</xdr:colOff>
      <xdr:row>53</xdr:row>
      <xdr:rowOff>47932</xdr:rowOff>
    </xdr:to>
    <xdr:pic>
      <xdr:nvPicPr>
        <xdr:cNvPr id="6" name="Picture 14">
          <a:extLst>
            <a:ext uri="{FF2B5EF4-FFF2-40B4-BE49-F238E27FC236}">
              <a16:creationId xmlns:a16="http://schemas.microsoft.com/office/drawing/2014/main" id="{6A1A7E3D-2166-4966-93DA-50F88055CC94}"/>
            </a:ext>
          </a:extLst>
        </xdr:cNvPr>
        <xdr:cNvPicPr>
          <a:picLocks noChangeAspect="1"/>
        </xdr:cNvPicPr>
      </xdr:nvPicPr>
      <xdr:blipFill>
        <a:blip xmlns:r="http://schemas.openxmlformats.org/officeDocument/2006/relationships" r:embed="rId4"/>
        <a:stretch>
          <a:fillRect/>
        </a:stretch>
      </xdr:blipFill>
      <xdr:spPr>
        <a:xfrm>
          <a:off x="984251" y="10988866"/>
          <a:ext cx="4902200" cy="1365366"/>
        </a:xfrm>
        <a:prstGeom prst="rect">
          <a:avLst/>
        </a:prstGeom>
      </xdr:spPr>
    </xdr:pic>
    <xdr:clientData/>
  </xdr:twoCellAnchor>
  <xdr:twoCellAnchor editAs="oneCell">
    <xdr:from>
      <xdr:col>2</xdr:col>
      <xdr:colOff>60325</xdr:colOff>
      <xdr:row>56</xdr:row>
      <xdr:rowOff>70429</xdr:rowOff>
    </xdr:from>
    <xdr:to>
      <xdr:col>10</xdr:col>
      <xdr:colOff>584200</xdr:colOff>
      <xdr:row>62</xdr:row>
      <xdr:rowOff>1690</xdr:rowOff>
    </xdr:to>
    <xdr:pic>
      <xdr:nvPicPr>
        <xdr:cNvPr id="7" name="Picture 15">
          <a:extLst>
            <a:ext uri="{FF2B5EF4-FFF2-40B4-BE49-F238E27FC236}">
              <a16:creationId xmlns:a16="http://schemas.microsoft.com/office/drawing/2014/main" id="{26B571FB-DAD7-423C-B392-31F1B059B57F}"/>
            </a:ext>
          </a:extLst>
        </xdr:cNvPr>
        <xdr:cNvPicPr>
          <a:picLocks noChangeAspect="1"/>
        </xdr:cNvPicPr>
      </xdr:nvPicPr>
      <xdr:blipFill>
        <a:blip xmlns:r="http://schemas.openxmlformats.org/officeDocument/2006/relationships" r:embed="rId5"/>
        <a:stretch>
          <a:fillRect/>
        </a:stretch>
      </xdr:blipFill>
      <xdr:spPr>
        <a:xfrm>
          <a:off x="892175" y="12967279"/>
          <a:ext cx="5756275" cy="1112361"/>
        </a:xfrm>
        <a:prstGeom prst="rect">
          <a:avLst/>
        </a:prstGeom>
      </xdr:spPr>
    </xdr:pic>
    <xdr:clientData/>
  </xdr:twoCellAnchor>
  <xdr:twoCellAnchor editAs="oneCell">
    <xdr:from>
      <xdr:col>2</xdr:col>
      <xdr:colOff>323851</xdr:colOff>
      <xdr:row>63</xdr:row>
      <xdr:rowOff>90437</xdr:rowOff>
    </xdr:from>
    <xdr:to>
      <xdr:col>8</xdr:col>
      <xdr:colOff>234951</xdr:colOff>
      <xdr:row>70</xdr:row>
      <xdr:rowOff>44850</xdr:rowOff>
    </xdr:to>
    <xdr:pic>
      <xdr:nvPicPr>
        <xdr:cNvPr id="8" name="Picture 16">
          <a:extLst>
            <a:ext uri="{FF2B5EF4-FFF2-40B4-BE49-F238E27FC236}">
              <a16:creationId xmlns:a16="http://schemas.microsoft.com/office/drawing/2014/main" id="{6DBE4CED-6FE4-40CA-9926-42ED157D5BE0}"/>
            </a:ext>
          </a:extLst>
        </xdr:cNvPr>
        <xdr:cNvPicPr>
          <a:picLocks noChangeAspect="1"/>
        </xdr:cNvPicPr>
      </xdr:nvPicPr>
      <xdr:blipFill>
        <a:blip xmlns:r="http://schemas.openxmlformats.org/officeDocument/2006/relationships" r:embed="rId6"/>
        <a:stretch>
          <a:fillRect/>
        </a:stretch>
      </xdr:blipFill>
      <xdr:spPr>
        <a:xfrm>
          <a:off x="1155701" y="14365237"/>
          <a:ext cx="3835400" cy="1332363"/>
        </a:xfrm>
        <a:prstGeom prst="rect">
          <a:avLst/>
        </a:prstGeom>
      </xdr:spPr>
    </xdr:pic>
    <xdr:clientData/>
  </xdr:twoCellAnchor>
  <xdr:twoCellAnchor editAs="oneCell">
    <xdr:from>
      <xdr:col>1</xdr:col>
      <xdr:colOff>25400</xdr:colOff>
      <xdr:row>110</xdr:row>
      <xdr:rowOff>76200</xdr:rowOff>
    </xdr:from>
    <xdr:to>
      <xdr:col>10</xdr:col>
      <xdr:colOff>573968</xdr:colOff>
      <xdr:row>119</xdr:row>
      <xdr:rowOff>9945</xdr:rowOff>
    </xdr:to>
    <xdr:pic>
      <xdr:nvPicPr>
        <xdr:cNvPr id="9" name="Picture 17">
          <a:extLst>
            <a:ext uri="{FF2B5EF4-FFF2-40B4-BE49-F238E27FC236}">
              <a16:creationId xmlns:a16="http://schemas.microsoft.com/office/drawing/2014/main" id="{46352723-A1D4-4942-9817-FF5D790727DB}"/>
            </a:ext>
          </a:extLst>
        </xdr:cNvPr>
        <xdr:cNvPicPr>
          <a:picLocks noChangeAspect="1"/>
        </xdr:cNvPicPr>
      </xdr:nvPicPr>
      <xdr:blipFill>
        <a:blip xmlns:r="http://schemas.openxmlformats.org/officeDocument/2006/relationships" r:embed="rId7"/>
        <a:stretch>
          <a:fillRect/>
        </a:stretch>
      </xdr:blipFill>
      <xdr:spPr>
        <a:xfrm>
          <a:off x="317500" y="22809200"/>
          <a:ext cx="6320718" cy="1705395"/>
        </a:xfrm>
        <a:prstGeom prst="rect">
          <a:avLst/>
        </a:prstGeom>
      </xdr:spPr>
    </xdr:pic>
    <xdr:clientData/>
  </xdr:twoCellAnchor>
  <xdr:twoCellAnchor editAs="oneCell">
    <xdr:from>
      <xdr:col>1</xdr:col>
      <xdr:colOff>53975</xdr:colOff>
      <xdr:row>72</xdr:row>
      <xdr:rowOff>171579</xdr:rowOff>
    </xdr:from>
    <xdr:to>
      <xdr:col>4</xdr:col>
      <xdr:colOff>63500</xdr:colOff>
      <xdr:row>77</xdr:row>
      <xdr:rowOff>162231</xdr:rowOff>
    </xdr:to>
    <xdr:pic>
      <xdr:nvPicPr>
        <xdr:cNvPr id="10" name="Picture 18">
          <a:extLst>
            <a:ext uri="{FF2B5EF4-FFF2-40B4-BE49-F238E27FC236}">
              <a16:creationId xmlns:a16="http://schemas.microsoft.com/office/drawing/2014/main" id="{8D091492-671C-4C4E-8172-92E119C23A49}"/>
            </a:ext>
          </a:extLst>
        </xdr:cNvPr>
        <xdr:cNvPicPr>
          <a:picLocks noChangeAspect="1"/>
        </xdr:cNvPicPr>
      </xdr:nvPicPr>
      <xdr:blipFill>
        <a:blip xmlns:r="http://schemas.openxmlformats.org/officeDocument/2006/relationships" r:embed="rId8"/>
        <a:stretch>
          <a:fillRect/>
        </a:stretch>
      </xdr:blipFill>
      <xdr:spPr>
        <a:xfrm>
          <a:off x="346075" y="15424279"/>
          <a:ext cx="1857375" cy="974902"/>
        </a:xfrm>
        <a:prstGeom prst="rect">
          <a:avLst/>
        </a:prstGeom>
      </xdr:spPr>
    </xdr:pic>
    <xdr:clientData/>
  </xdr:twoCellAnchor>
  <xdr:twoCellAnchor editAs="oneCell">
    <xdr:from>
      <xdr:col>1</xdr:col>
      <xdr:colOff>139700</xdr:colOff>
      <xdr:row>79</xdr:row>
      <xdr:rowOff>35482</xdr:rowOff>
    </xdr:from>
    <xdr:to>
      <xdr:col>7</xdr:col>
      <xdr:colOff>371475</xdr:colOff>
      <xdr:row>87</xdr:row>
      <xdr:rowOff>9814</xdr:rowOff>
    </xdr:to>
    <xdr:pic>
      <xdr:nvPicPr>
        <xdr:cNvPr id="11" name="Picture 19">
          <a:extLst>
            <a:ext uri="{FF2B5EF4-FFF2-40B4-BE49-F238E27FC236}">
              <a16:creationId xmlns:a16="http://schemas.microsoft.com/office/drawing/2014/main" id="{A2FED631-F21F-4071-BE84-5FCA75BDE036}"/>
            </a:ext>
          </a:extLst>
        </xdr:cNvPr>
        <xdr:cNvPicPr>
          <a:picLocks noChangeAspect="1"/>
        </xdr:cNvPicPr>
      </xdr:nvPicPr>
      <xdr:blipFill>
        <a:blip xmlns:r="http://schemas.openxmlformats.org/officeDocument/2006/relationships" r:embed="rId9"/>
        <a:stretch>
          <a:fillRect/>
        </a:stretch>
      </xdr:blipFill>
      <xdr:spPr>
        <a:xfrm>
          <a:off x="431800" y="16666132"/>
          <a:ext cx="4041775" cy="1549132"/>
        </a:xfrm>
        <a:prstGeom prst="rect">
          <a:avLst/>
        </a:prstGeom>
      </xdr:spPr>
    </xdr:pic>
    <xdr:clientData/>
  </xdr:twoCellAnchor>
  <xdr:twoCellAnchor editAs="oneCell">
    <xdr:from>
      <xdr:col>1</xdr:col>
      <xdr:colOff>85725</xdr:colOff>
      <xdr:row>89</xdr:row>
      <xdr:rowOff>85725</xdr:rowOff>
    </xdr:from>
    <xdr:to>
      <xdr:col>10</xdr:col>
      <xdr:colOff>387350</xdr:colOff>
      <xdr:row>96</xdr:row>
      <xdr:rowOff>40373</xdr:rowOff>
    </xdr:to>
    <xdr:pic>
      <xdr:nvPicPr>
        <xdr:cNvPr id="12" name="Picture 20">
          <a:extLst>
            <a:ext uri="{FF2B5EF4-FFF2-40B4-BE49-F238E27FC236}">
              <a16:creationId xmlns:a16="http://schemas.microsoft.com/office/drawing/2014/main" id="{DAEEE8FD-5102-4E76-8D3F-B3F987C5789E}"/>
            </a:ext>
          </a:extLst>
        </xdr:cNvPr>
        <xdr:cNvPicPr>
          <a:picLocks noChangeAspect="1"/>
        </xdr:cNvPicPr>
      </xdr:nvPicPr>
      <xdr:blipFill>
        <a:blip xmlns:r="http://schemas.openxmlformats.org/officeDocument/2006/relationships" r:embed="rId10"/>
        <a:stretch>
          <a:fillRect/>
        </a:stretch>
      </xdr:blipFill>
      <xdr:spPr>
        <a:xfrm>
          <a:off x="377825" y="19478625"/>
          <a:ext cx="6073775" cy="1332598"/>
        </a:xfrm>
        <a:prstGeom prst="rect">
          <a:avLst/>
        </a:prstGeom>
      </xdr:spPr>
    </xdr:pic>
    <xdr:clientData/>
  </xdr:twoCellAnchor>
  <xdr:twoCellAnchor editAs="oneCell">
    <xdr:from>
      <xdr:col>0</xdr:col>
      <xdr:colOff>260351</xdr:colOff>
      <xdr:row>98</xdr:row>
      <xdr:rowOff>22225</xdr:rowOff>
    </xdr:from>
    <xdr:to>
      <xdr:col>11</xdr:col>
      <xdr:colOff>298451</xdr:colOff>
      <xdr:row>105</xdr:row>
      <xdr:rowOff>46297</xdr:rowOff>
    </xdr:to>
    <xdr:pic>
      <xdr:nvPicPr>
        <xdr:cNvPr id="13" name="Picture 21">
          <a:extLst>
            <a:ext uri="{FF2B5EF4-FFF2-40B4-BE49-F238E27FC236}">
              <a16:creationId xmlns:a16="http://schemas.microsoft.com/office/drawing/2014/main" id="{F7AA5E68-173D-41FB-B724-EB8A182D8CBC}"/>
            </a:ext>
          </a:extLst>
        </xdr:cNvPr>
        <xdr:cNvPicPr>
          <a:picLocks noChangeAspect="1"/>
        </xdr:cNvPicPr>
      </xdr:nvPicPr>
      <xdr:blipFill>
        <a:blip xmlns:r="http://schemas.openxmlformats.org/officeDocument/2006/relationships" r:embed="rId11"/>
        <a:stretch>
          <a:fillRect/>
        </a:stretch>
      </xdr:blipFill>
      <xdr:spPr>
        <a:xfrm>
          <a:off x="260351" y="21186775"/>
          <a:ext cx="6756400" cy="1402022"/>
        </a:xfrm>
        <a:prstGeom prst="rect">
          <a:avLst/>
        </a:prstGeom>
      </xdr:spPr>
    </xdr:pic>
    <xdr:clientData/>
  </xdr:twoCellAnchor>
  <xdr:twoCellAnchor editAs="oneCell">
    <xdr:from>
      <xdr:col>6</xdr:col>
      <xdr:colOff>565150</xdr:colOff>
      <xdr:row>29</xdr:row>
      <xdr:rowOff>139700</xdr:rowOff>
    </xdr:from>
    <xdr:to>
      <xdr:col>9</xdr:col>
      <xdr:colOff>285750</xdr:colOff>
      <xdr:row>35</xdr:row>
      <xdr:rowOff>159742</xdr:rowOff>
    </xdr:to>
    <xdr:pic>
      <xdr:nvPicPr>
        <xdr:cNvPr id="15" name="図 14">
          <a:extLst>
            <a:ext uri="{FF2B5EF4-FFF2-40B4-BE49-F238E27FC236}">
              <a16:creationId xmlns:a16="http://schemas.microsoft.com/office/drawing/2014/main" id="{C81B19AB-4D1F-A9F0-7CAE-DB2754E00A7C}"/>
            </a:ext>
          </a:extLst>
        </xdr:cNvPr>
        <xdr:cNvPicPr>
          <a:picLocks noChangeAspect="1"/>
        </xdr:cNvPicPr>
      </xdr:nvPicPr>
      <xdr:blipFill>
        <a:blip xmlns:r="http://schemas.openxmlformats.org/officeDocument/2006/relationships" r:embed="rId12"/>
        <a:stretch>
          <a:fillRect/>
        </a:stretch>
      </xdr:blipFill>
      <xdr:spPr>
        <a:xfrm>
          <a:off x="4013200" y="6826250"/>
          <a:ext cx="1682750" cy="1524992"/>
        </a:xfrm>
        <a:prstGeom prst="rect">
          <a:avLst/>
        </a:prstGeom>
      </xdr:spPr>
    </xdr:pic>
    <xdr:clientData/>
  </xdr:twoCellAnchor>
  <xdr:twoCellAnchor editAs="oneCell">
    <xdr:from>
      <xdr:col>5</xdr:col>
      <xdr:colOff>368301</xdr:colOff>
      <xdr:row>73</xdr:row>
      <xdr:rowOff>63500</xdr:rowOff>
    </xdr:from>
    <xdr:to>
      <xdr:col>6</xdr:col>
      <xdr:colOff>581561</xdr:colOff>
      <xdr:row>77</xdr:row>
      <xdr:rowOff>158806</xdr:rowOff>
    </xdr:to>
    <xdr:pic>
      <xdr:nvPicPr>
        <xdr:cNvPr id="16" name="図 15">
          <a:extLst>
            <a:ext uri="{FF2B5EF4-FFF2-40B4-BE49-F238E27FC236}">
              <a16:creationId xmlns:a16="http://schemas.microsoft.com/office/drawing/2014/main" id="{8DEADFB3-DE1E-EE75-6FB6-A5A1758E3DD4}"/>
            </a:ext>
          </a:extLst>
        </xdr:cNvPr>
        <xdr:cNvPicPr>
          <a:picLocks noChangeAspect="1"/>
        </xdr:cNvPicPr>
      </xdr:nvPicPr>
      <xdr:blipFill>
        <a:blip xmlns:r="http://schemas.openxmlformats.org/officeDocument/2006/relationships" r:embed="rId13"/>
        <a:stretch>
          <a:fillRect/>
        </a:stretch>
      </xdr:blipFill>
      <xdr:spPr>
        <a:xfrm>
          <a:off x="3162301" y="16306800"/>
          <a:ext cx="867310" cy="882706"/>
        </a:xfrm>
        <a:prstGeom prst="rect">
          <a:avLst/>
        </a:prstGeom>
      </xdr:spPr>
    </xdr:pic>
    <xdr:clientData/>
  </xdr:twoCellAnchor>
  <xdr:twoCellAnchor editAs="oneCell">
    <xdr:from>
      <xdr:col>8</xdr:col>
      <xdr:colOff>355600</xdr:colOff>
      <xdr:row>81</xdr:row>
      <xdr:rowOff>50800</xdr:rowOff>
    </xdr:from>
    <xdr:to>
      <xdr:col>10</xdr:col>
      <xdr:colOff>139756</xdr:colOff>
      <xdr:row>86</xdr:row>
      <xdr:rowOff>95303</xdr:rowOff>
    </xdr:to>
    <xdr:pic>
      <xdr:nvPicPr>
        <xdr:cNvPr id="17" name="図 16">
          <a:extLst>
            <a:ext uri="{FF2B5EF4-FFF2-40B4-BE49-F238E27FC236}">
              <a16:creationId xmlns:a16="http://schemas.microsoft.com/office/drawing/2014/main" id="{279ACA97-2B40-71B3-7C7C-530A5E399BDA}"/>
            </a:ext>
          </a:extLst>
        </xdr:cNvPr>
        <xdr:cNvPicPr>
          <a:picLocks noChangeAspect="1"/>
        </xdr:cNvPicPr>
      </xdr:nvPicPr>
      <xdr:blipFill>
        <a:blip xmlns:r="http://schemas.openxmlformats.org/officeDocument/2006/relationships" r:embed="rId14"/>
        <a:stretch>
          <a:fillRect/>
        </a:stretch>
      </xdr:blipFill>
      <xdr:spPr>
        <a:xfrm>
          <a:off x="5111750" y="17868900"/>
          <a:ext cx="1092256" cy="1028753"/>
        </a:xfrm>
        <a:prstGeom prst="rect">
          <a:avLst/>
        </a:prstGeom>
      </xdr:spPr>
    </xdr:pic>
    <xdr:clientData/>
  </xdr:twoCellAnchor>
  <xdr:twoCellAnchor editAs="oneCell">
    <xdr:from>
      <xdr:col>10</xdr:col>
      <xdr:colOff>635000</xdr:colOff>
      <xdr:row>89</xdr:row>
      <xdr:rowOff>95250</xdr:rowOff>
    </xdr:from>
    <xdr:to>
      <xdr:col>12</xdr:col>
      <xdr:colOff>419156</xdr:colOff>
      <xdr:row>94</xdr:row>
      <xdr:rowOff>146103</xdr:rowOff>
    </xdr:to>
    <xdr:pic>
      <xdr:nvPicPr>
        <xdr:cNvPr id="18" name="図 17">
          <a:extLst>
            <a:ext uri="{FF2B5EF4-FFF2-40B4-BE49-F238E27FC236}">
              <a16:creationId xmlns:a16="http://schemas.microsoft.com/office/drawing/2014/main" id="{DF0B0A55-4AC8-EA46-981C-97F11B47C970}"/>
            </a:ext>
          </a:extLst>
        </xdr:cNvPr>
        <xdr:cNvPicPr>
          <a:picLocks noChangeAspect="1"/>
        </xdr:cNvPicPr>
      </xdr:nvPicPr>
      <xdr:blipFill>
        <a:blip xmlns:r="http://schemas.openxmlformats.org/officeDocument/2006/relationships" r:embed="rId15"/>
        <a:stretch>
          <a:fillRect/>
        </a:stretch>
      </xdr:blipFill>
      <xdr:spPr>
        <a:xfrm>
          <a:off x="6699250" y="19488150"/>
          <a:ext cx="1092256" cy="1035103"/>
        </a:xfrm>
        <a:prstGeom prst="rect">
          <a:avLst/>
        </a:prstGeom>
      </xdr:spPr>
    </xdr:pic>
    <xdr:clientData/>
  </xdr:twoCellAnchor>
  <xdr:twoCellAnchor editAs="oneCell">
    <xdr:from>
      <xdr:col>3</xdr:col>
      <xdr:colOff>50800</xdr:colOff>
      <xdr:row>103</xdr:row>
      <xdr:rowOff>152400</xdr:rowOff>
    </xdr:from>
    <xdr:to>
      <xdr:col>13</xdr:col>
      <xdr:colOff>260697</xdr:colOff>
      <xdr:row>109</xdr:row>
      <xdr:rowOff>19104</xdr:rowOff>
    </xdr:to>
    <xdr:pic>
      <xdr:nvPicPr>
        <xdr:cNvPr id="19" name="図 18">
          <a:extLst>
            <a:ext uri="{FF2B5EF4-FFF2-40B4-BE49-F238E27FC236}">
              <a16:creationId xmlns:a16="http://schemas.microsoft.com/office/drawing/2014/main" id="{FC42B737-7605-E6D1-F7DA-7BD1A0B020CE}"/>
            </a:ext>
          </a:extLst>
        </xdr:cNvPr>
        <xdr:cNvPicPr>
          <a:picLocks noChangeAspect="1"/>
        </xdr:cNvPicPr>
      </xdr:nvPicPr>
      <xdr:blipFill>
        <a:blip xmlns:r="http://schemas.openxmlformats.org/officeDocument/2006/relationships" r:embed="rId16"/>
        <a:stretch>
          <a:fillRect/>
        </a:stretch>
      </xdr:blipFill>
      <xdr:spPr>
        <a:xfrm>
          <a:off x="1536700" y="22301200"/>
          <a:ext cx="6750397" cy="1047804"/>
        </a:xfrm>
        <a:prstGeom prst="rect">
          <a:avLst/>
        </a:prstGeom>
      </xdr:spPr>
    </xdr:pic>
    <xdr:clientData/>
  </xdr:twoCellAnchor>
  <xdr:twoCellAnchor editAs="oneCell">
    <xdr:from>
      <xdr:col>11</xdr:col>
      <xdr:colOff>38100</xdr:colOff>
      <xdr:row>112</xdr:row>
      <xdr:rowOff>101600</xdr:rowOff>
    </xdr:from>
    <xdr:to>
      <xdr:col>12</xdr:col>
      <xdr:colOff>412803</xdr:colOff>
      <xdr:row>118</xdr:row>
      <xdr:rowOff>12756</xdr:rowOff>
    </xdr:to>
    <xdr:pic>
      <xdr:nvPicPr>
        <xdr:cNvPr id="20" name="図 19">
          <a:extLst>
            <a:ext uri="{FF2B5EF4-FFF2-40B4-BE49-F238E27FC236}">
              <a16:creationId xmlns:a16="http://schemas.microsoft.com/office/drawing/2014/main" id="{C40C0FB0-4132-C8FC-899A-5E6FA138106A}"/>
            </a:ext>
          </a:extLst>
        </xdr:cNvPr>
        <xdr:cNvPicPr>
          <a:picLocks noChangeAspect="1"/>
        </xdr:cNvPicPr>
      </xdr:nvPicPr>
      <xdr:blipFill>
        <a:blip xmlns:r="http://schemas.openxmlformats.org/officeDocument/2006/relationships" r:embed="rId17"/>
        <a:stretch>
          <a:fillRect/>
        </a:stretch>
      </xdr:blipFill>
      <xdr:spPr>
        <a:xfrm>
          <a:off x="6756400" y="24022050"/>
          <a:ext cx="1028753" cy="1092256"/>
        </a:xfrm>
        <a:prstGeom prst="rect">
          <a:avLst/>
        </a:prstGeom>
      </xdr:spPr>
    </xdr:pic>
    <xdr:clientData/>
  </xdr:twoCellAnchor>
  <xdr:twoCellAnchor editAs="oneCell">
    <xdr:from>
      <xdr:col>2</xdr:col>
      <xdr:colOff>57150</xdr:colOff>
      <xdr:row>25</xdr:row>
      <xdr:rowOff>69850</xdr:rowOff>
    </xdr:from>
    <xdr:to>
      <xdr:col>4</xdr:col>
      <xdr:colOff>518719</xdr:colOff>
      <xdr:row>27</xdr:row>
      <xdr:rowOff>6375</xdr:rowOff>
    </xdr:to>
    <xdr:pic>
      <xdr:nvPicPr>
        <xdr:cNvPr id="3" name="図 2">
          <a:extLst>
            <a:ext uri="{FF2B5EF4-FFF2-40B4-BE49-F238E27FC236}">
              <a16:creationId xmlns:a16="http://schemas.microsoft.com/office/drawing/2014/main" id="{DD0246C3-BE7F-57EB-BDA3-03DFC9079A75}"/>
            </a:ext>
          </a:extLst>
        </xdr:cNvPr>
        <xdr:cNvPicPr>
          <a:picLocks noChangeAspect="1"/>
        </xdr:cNvPicPr>
      </xdr:nvPicPr>
      <xdr:blipFill>
        <a:blip xmlns:r="http://schemas.openxmlformats.org/officeDocument/2006/relationships" r:embed="rId18"/>
        <a:stretch>
          <a:fillRect/>
        </a:stretch>
      </xdr:blipFill>
      <xdr:spPr>
        <a:xfrm>
          <a:off x="889000" y="5969000"/>
          <a:ext cx="1769669" cy="330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1</xdr:row>
      <xdr:rowOff>171450</xdr:rowOff>
    </xdr:from>
    <xdr:to>
      <xdr:col>5</xdr:col>
      <xdr:colOff>485775</xdr:colOff>
      <xdr:row>1</xdr:row>
      <xdr:rowOff>621328</xdr:rowOff>
    </xdr:to>
    <xdr:pic>
      <xdr:nvPicPr>
        <xdr:cNvPr id="2" name="Picture 1">
          <a:extLst>
            <a:ext uri="{FF2B5EF4-FFF2-40B4-BE49-F238E27FC236}">
              <a16:creationId xmlns:a16="http://schemas.microsoft.com/office/drawing/2014/main" id="{32755AE0-6D65-4A78-AF0E-2C088F7A90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650" y="387350"/>
          <a:ext cx="1552575"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66675</xdr:colOff>
      <xdr:row>1</xdr:row>
      <xdr:rowOff>65703</xdr:rowOff>
    </xdr:to>
    <xdr:pic>
      <xdr:nvPicPr>
        <xdr:cNvPr id="2" name="Picture 1">
          <a:extLst>
            <a:ext uri="{FF2B5EF4-FFF2-40B4-BE49-F238E27FC236}">
              <a16:creationId xmlns:a16="http://schemas.microsoft.com/office/drawing/2014/main" id="{8D14FE5C-F86B-48DB-B2D7-D331DAF79C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1549400"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225425</xdr:colOff>
      <xdr:row>24</xdr:row>
      <xdr:rowOff>73025</xdr:rowOff>
    </xdr:from>
    <xdr:to>
      <xdr:col>5</xdr:col>
      <xdr:colOff>314474</xdr:colOff>
      <xdr:row>27</xdr:row>
      <xdr:rowOff>57180</xdr:rowOff>
    </xdr:to>
    <xdr:pic>
      <xdr:nvPicPr>
        <xdr:cNvPr id="4" name="Picture 3">
          <a:extLst>
            <a:ext uri="{FF2B5EF4-FFF2-40B4-BE49-F238E27FC236}">
              <a16:creationId xmlns:a16="http://schemas.microsoft.com/office/drawing/2014/main" id="{6D08A499-6CCA-3E30-46A6-08438C9DDBD4}"/>
            </a:ext>
          </a:extLst>
        </xdr:cNvPr>
        <xdr:cNvPicPr>
          <a:picLocks noChangeAspect="1"/>
        </xdr:cNvPicPr>
      </xdr:nvPicPr>
      <xdr:blipFill>
        <a:blip xmlns:r="http://schemas.openxmlformats.org/officeDocument/2006/relationships" r:embed="rId2"/>
        <a:stretch>
          <a:fillRect/>
        </a:stretch>
      </xdr:blipFill>
      <xdr:spPr>
        <a:xfrm>
          <a:off x="225425" y="3625850"/>
          <a:ext cx="2895749" cy="584230"/>
        </a:xfrm>
        <a:prstGeom prst="rect">
          <a:avLst/>
        </a:prstGeom>
      </xdr:spPr>
    </xdr:pic>
    <xdr:clientData/>
  </xdr:twoCellAnchor>
  <xdr:twoCellAnchor editAs="oneCell">
    <xdr:from>
      <xdr:col>2</xdr:col>
      <xdr:colOff>139700</xdr:colOff>
      <xdr:row>28</xdr:row>
      <xdr:rowOff>160839</xdr:rowOff>
    </xdr:from>
    <xdr:to>
      <xdr:col>4</xdr:col>
      <xdr:colOff>495300</xdr:colOff>
      <xdr:row>35</xdr:row>
      <xdr:rowOff>150552</xdr:rowOff>
    </xdr:to>
    <xdr:pic>
      <xdr:nvPicPr>
        <xdr:cNvPr id="3" name="Picture 2">
          <a:extLst>
            <a:ext uri="{FF2B5EF4-FFF2-40B4-BE49-F238E27FC236}">
              <a16:creationId xmlns:a16="http://schemas.microsoft.com/office/drawing/2014/main" id="{7E091952-2867-57F4-C127-C988077AB21E}"/>
            </a:ext>
          </a:extLst>
        </xdr:cNvPr>
        <xdr:cNvPicPr>
          <a:picLocks noChangeAspect="1"/>
        </xdr:cNvPicPr>
      </xdr:nvPicPr>
      <xdr:blipFill>
        <a:blip xmlns:r="http://schemas.openxmlformats.org/officeDocument/2006/relationships" r:embed="rId3"/>
        <a:stretch>
          <a:fillRect/>
        </a:stretch>
      </xdr:blipFill>
      <xdr:spPr>
        <a:xfrm>
          <a:off x="977900" y="4742364"/>
          <a:ext cx="1670050" cy="1713738"/>
        </a:xfrm>
        <a:prstGeom prst="rect">
          <a:avLst/>
        </a:prstGeom>
      </xdr:spPr>
    </xdr:pic>
    <xdr:clientData/>
  </xdr:twoCellAnchor>
  <xdr:twoCellAnchor editAs="oneCell">
    <xdr:from>
      <xdr:col>2</xdr:col>
      <xdr:colOff>95251</xdr:colOff>
      <xdr:row>38</xdr:row>
      <xdr:rowOff>45836</xdr:rowOff>
    </xdr:from>
    <xdr:to>
      <xdr:col>18</xdr:col>
      <xdr:colOff>409576</xdr:colOff>
      <xdr:row>44</xdr:row>
      <xdr:rowOff>473387</xdr:rowOff>
    </xdr:to>
    <xdr:pic>
      <xdr:nvPicPr>
        <xdr:cNvPr id="5" name="Picture 4">
          <a:extLst>
            <a:ext uri="{FF2B5EF4-FFF2-40B4-BE49-F238E27FC236}">
              <a16:creationId xmlns:a16="http://schemas.microsoft.com/office/drawing/2014/main" id="{48390585-AA54-0B93-8729-61D8A15D5015}"/>
            </a:ext>
          </a:extLst>
        </xdr:cNvPr>
        <xdr:cNvPicPr>
          <a:picLocks noChangeAspect="1"/>
        </xdr:cNvPicPr>
      </xdr:nvPicPr>
      <xdr:blipFill>
        <a:blip xmlns:r="http://schemas.openxmlformats.org/officeDocument/2006/relationships" r:embed="rId4"/>
        <a:stretch>
          <a:fillRect/>
        </a:stretch>
      </xdr:blipFill>
      <xdr:spPr>
        <a:xfrm>
          <a:off x="933451" y="7027661"/>
          <a:ext cx="10829925" cy="1627701"/>
        </a:xfrm>
        <a:prstGeom prst="rect">
          <a:avLst/>
        </a:prstGeom>
      </xdr:spPr>
    </xdr:pic>
    <xdr:clientData/>
  </xdr:twoCellAnchor>
  <xdr:twoCellAnchor editAs="oneCell">
    <xdr:from>
      <xdr:col>2</xdr:col>
      <xdr:colOff>152400</xdr:colOff>
      <xdr:row>45</xdr:row>
      <xdr:rowOff>29545</xdr:rowOff>
    </xdr:from>
    <xdr:to>
      <xdr:col>10</xdr:col>
      <xdr:colOff>434975</xdr:colOff>
      <xdr:row>52</xdr:row>
      <xdr:rowOff>187632</xdr:rowOff>
    </xdr:to>
    <xdr:pic>
      <xdr:nvPicPr>
        <xdr:cNvPr id="15" name="Picture 14">
          <a:extLst>
            <a:ext uri="{FF2B5EF4-FFF2-40B4-BE49-F238E27FC236}">
              <a16:creationId xmlns:a16="http://schemas.microsoft.com/office/drawing/2014/main" id="{3B4C548E-83EE-EF05-A93C-B28D4FEE3E4B}"/>
            </a:ext>
          </a:extLst>
        </xdr:cNvPr>
        <xdr:cNvPicPr>
          <a:picLocks noChangeAspect="1"/>
        </xdr:cNvPicPr>
      </xdr:nvPicPr>
      <xdr:blipFill>
        <a:blip xmlns:r="http://schemas.openxmlformats.org/officeDocument/2006/relationships" r:embed="rId5"/>
        <a:stretch>
          <a:fillRect/>
        </a:stretch>
      </xdr:blipFill>
      <xdr:spPr>
        <a:xfrm>
          <a:off x="990600" y="8906845"/>
          <a:ext cx="5540375" cy="1558262"/>
        </a:xfrm>
        <a:prstGeom prst="rect">
          <a:avLst/>
        </a:prstGeom>
      </xdr:spPr>
    </xdr:pic>
    <xdr:clientData/>
  </xdr:twoCellAnchor>
  <xdr:twoCellAnchor editAs="oneCell">
    <xdr:from>
      <xdr:col>1</xdr:col>
      <xdr:colOff>504825</xdr:colOff>
      <xdr:row>52</xdr:row>
      <xdr:rowOff>161394</xdr:rowOff>
    </xdr:from>
    <xdr:to>
      <xdr:col>16</xdr:col>
      <xdr:colOff>161925</xdr:colOff>
      <xdr:row>62</xdr:row>
      <xdr:rowOff>404</xdr:rowOff>
    </xdr:to>
    <xdr:pic>
      <xdr:nvPicPr>
        <xdr:cNvPr id="16" name="Picture 15">
          <a:extLst>
            <a:ext uri="{FF2B5EF4-FFF2-40B4-BE49-F238E27FC236}">
              <a16:creationId xmlns:a16="http://schemas.microsoft.com/office/drawing/2014/main" id="{68EC71E8-F135-661E-959F-EA8E7A0A2126}"/>
            </a:ext>
          </a:extLst>
        </xdr:cNvPr>
        <xdr:cNvPicPr>
          <a:picLocks noChangeAspect="1"/>
        </xdr:cNvPicPr>
      </xdr:nvPicPr>
      <xdr:blipFill>
        <a:blip xmlns:r="http://schemas.openxmlformats.org/officeDocument/2006/relationships" r:embed="rId6"/>
        <a:stretch>
          <a:fillRect/>
        </a:stretch>
      </xdr:blipFill>
      <xdr:spPr>
        <a:xfrm>
          <a:off x="800100" y="10438869"/>
          <a:ext cx="9398000" cy="1829735"/>
        </a:xfrm>
        <a:prstGeom prst="rect">
          <a:avLst/>
        </a:prstGeom>
      </xdr:spPr>
    </xdr:pic>
    <xdr:clientData/>
  </xdr:twoCellAnchor>
  <xdr:twoCellAnchor editAs="oneCell">
    <xdr:from>
      <xdr:col>2</xdr:col>
      <xdr:colOff>152400</xdr:colOff>
      <xdr:row>60</xdr:row>
      <xdr:rowOff>135767</xdr:rowOff>
    </xdr:from>
    <xdr:to>
      <xdr:col>10</xdr:col>
      <xdr:colOff>123825</xdr:colOff>
      <xdr:row>69</xdr:row>
      <xdr:rowOff>171851</xdr:rowOff>
    </xdr:to>
    <xdr:pic>
      <xdr:nvPicPr>
        <xdr:cNvPr id="17" name="Picture 16">
          <a:extLst>
            <a:ext uri="{FF2B5EF4-FFF2-40B4-BE49-F238E27FC236}">
              <a16:creationId xmlns:a16="http://schemas.microsoft.com/office/drawing/2014/main" id="{7F34C961-D5EA-837C-C19D-EA072FD74F9C}"/>
            </a:ext>
          </a:extLst>
        </xdr:cNvPr>
        <xdr:cNvPicPr>
          <a:picLocks noChangeAspect="1"/>
        </xdr:cNvPicPr>
      </xdr:nvPicPr>
      <xdr:blipFill>
        <a:blip xmlns:r="http://schemas.openxmlformats.org/officeDocument/2006/relationships" r:embed="rId7"/>
        <a:stretch>
          <a:fillRect/>
        </a:stretch>
      </xdr:blipFill>
      <xdr:spPr>
        <a:xfrm>
          <a:off x="990600" y="12213467"/>
          <a:ext cx="5229225" cy="1836309"/>
        </a:xfrm>
        <a:prstGeom prst="rect">
          <a:avLst/>
        </a:prstGeom>
      </xdr:spPr>
    </xdr:pic>
    <xdr:clientData/>
  </xdr:twoCellAnchor>
  <xdr:twoCellAnchor editAs="oneCell">
    <xdr:from>
      <xdr:col>1</xdr:col>
      <xdr:colOff>25400</xdr:colOff>
      <xdr:row>110</xdr:row>
      <xdr:rowOff>76200</xdr:rowOff>
    </xdr:from>
    <xdr:to>
      <xdr:col>10</xdr:col>
      <xdr:colOff>573968</xdr:colOff>
      <xdr:row>119</xdr:row>
      <xdr:rowOff>9945</xdr:rowOff>
    </xdr:to>
    <xdr:pic>
      <xdr:nvPicPr>
        <xdr:cNvPr id="18" name="Picture 17">
          <a:extLst>
            <a:ext uri="{FF2B5EF4-FFF2-40B4-BE49-F238E27FC236}">
              <a16:creationId xmlns:a16="http://schemas.microsoft.com/office/drawing/2014/main" id="{24301083-BFF1-B6C7-6D47-6825288E2CE3}"/>
            </a:ext>
          </a:extLst>
        </xdr:cNvPr>
        <xdr:cNvPicPr>
          <a:picLocks noChangeAspect="1"/>
        </xdr:cNvPicPr>
      </xdr:nvPicPr>
      <xdr:blipFill>
        <a:blip xmlns:r="http://schemas.openxmlformats.org/officeDocument/2006/relationships" r:embed="rId8"/>
        <a:stretch>
          <a:fillRect/>
        </a:stretch>
      </xdr:blipFill>
      <xdr:spPr>
        <a:xfrm>
          <a:off x="320675" y="22155150"/>
          <a:ext cx="6349293" cy="1733970"/>
        </a:xfrm>
        <a:prstGeom prst="rect">
          <a:avLst/>
        </a:prstGeom>
      </xdr:spPr>
    </xdr:pic>
    <xdr:clientData/>
  </xdr:twoCellAnchor>
  <xdr:twoCellAnchor editAs="oneCell">
    <xdr:from>
      <xdr:col>1</xdr:col>
      <xdr:colOff>53975</xdr:colOff>
      <xdr:row>72</xdr:row>
      <xdr:rowOff>171579</xdr:rowOff>
    </xdr:from>
    <xdr:to>
      <xdr:col>4</xdr:col>
      <xdr:colOff>63500</xdr:colOff>
      <xdr:row>77</xdr:row>
      <xdr:rowOff>162231</xdr:rowOff>
    </xdr:to>
    <xdr:pic>
      <xdr:nvPicPr>
        <xdr:cNvPr id="19" name="Picture 18">
          <a:extLst>
            <a:ext uri="{FF2B5EF4-FFF2-40B4-BE49-F238E27FC236}">
              <a16:creationId xmlns:a16="http://schemas.microsoft.com/office/drawing/2014/main" id="{A6ABD66F-C92B-9FA4-079D-6CEE2EB142FF}"/>
            </a:ext>
          </a:extLst>
        </xdr:cNvPr>
        <xdr:cNvPicPr>
          <a:picLocks noChangeAspect="1"/>
        </xdr:cNvPicPr>
      </xdr:nvPicPr>
      <xdr:blipFill>
        <a:blip xmlns:r="http://schemas.openxmlformats.org/officeDocument/2006/relationships" r:embed="rId9"/>
        <a:stretch>
          <a:fillRect/>
        </a:stretch>
      </xdr:blipFill>
      <xdr:spPr>
        <a:xfrm>
          <a:off x="349250" y="14649579"/>
          <a:ext cx="1870075" cy="987602"/>
        </a:xfrm>
        <a:prstGeom prst="rect">
          <a:avLst/>
        </a:prstGeom>
      </xdr:spPr>
    </xdr:pic>
    <xdr:clientData/>
  </xdr:twoCellAnchor>
  <xdr:twoCellAnchor editAs="oneCell">
    <xdr:from>
      <xdr:col>1</xdr:col>
      <xdr:colOff>139700</xdr:colOff>
      <xdr:row>79</xdr:row>
      <xdr:rowOff>35482</xdr:rowOff>
    </xdr:from>
    <xdr:to>
      <xdr:col>7</xdr:col>
      <xdr:colOff>371475</xdr:colOff>
      <xdr:row>87</xdr:row>
      <xdr:rowOff>9814</xdr:rowOff>
    </xdr:to>
    <xdr:pic>
      <xdr:nvPicPr>
        <xdr:cNvPr id="20" name="Picture 19">
          <a:extLst>
            <a:ext uri="{FF2B5EF4-FFF2-40B4-BE49-F238E27FC236}">
              <a16:creationId xmlns:a16="http://schemas.microsoft.com/office/drawing/2014/main" id="{BC86C658-E161-2B61-351A-81ECF1095986}"/>
            </a:ext>
          </a:extLst>
        </xdr:cNvPr>
        <xdr:cNvPicPr>
          <a:picLocks noChangeAspect="1"/>
        </xdr:cNvPicPr>
      </xdr:nvPicPr>
      <xdr:blipFill>
        <a:blip xmlns:r="http://schemas.openxmlformats.org/officeDocument/2006/relationships" r:embed="rId10"/>
        <a:stretch>
          <a:fillRect/>
        </a:stretch>
      </xdr:blipFill>
      <xdr:spPr>
        <a:xfrm>
          <a:off x="434975" y="15913657"/>
          <a:ext cx="4060825" cy="1574532"/>
        </a:xfrm>
        <a:prstGeom prst="rect">
          <a:avLst/>
        </a:prstGeom>
      </xdr:spPr>
    </xdr:pic>
    <xdr:clientData/>
  </xdr:twoCellAnchor>
  <xdr:twoCellAnchor editAs="oneCell">
    <xdr:from>
      <xdr:col>1</xdr:col>
      <xdr:colOff>85725</xdr:colOff>
      <xdr:row>89</xdr:row>
      <xdr:rowOff>85725</xdr:rowOff>
    </xdr:from>
    <xdr:to>
      <xdr:col>12</xdr:col>
      <xdr:colOff>10507</xdr:colOff>
      <xdr:row>97</xdr:row>
      <xdr:rowOff>47843</xdr:rowOff>
    </xdr:to>
    <xdr:pic>
      <xdr:nvPicPr>
        <xdr:cNvPr id="21" name="Picture 20">
          <a:extLst>
            <a:ext uri="{FF2B5EF4-FFF2-40B4-BE49-F238E27FC236}">
              <a16:creationId xmlns:a16="http://schemas.microsoft.com/office/drawing/2014/main" id="{87539C65-CA6D-5E5F-466E-3EE8680A7839}"/>
            </a:ext>
          </a:extLst>
        </xdr:cNvPr>
        <xdr:cNvPicPr>
          <a:picLocks noChangeAspect="1"/>
        </xdr:cNvPicPr>
      </xdr:nvPicPr>
      <xdr:blipFill>
        <a:blip xmlns:r="http://schemas.openxmlformats.org/officeDocument/2006/relationships" r:embed="rId11"/>
        <a:stretch>
          <a:fillRect/>
        </a:stretch>
      </xdr:blipFill>
      <xdr:spPr>
        <a:xfrm>
          <a:off x="381000" y="17964150"/>
          <a:ext cx="7039957" cy="1562318"/>
        </a:xfrm>
        <a:prstGeom prst="rect">
          <a:avLst/>
        </a:prstGeom>
      </xdr:spPr>
    </xdr:pic>
    <xdr:clientData/>
  </xdr:twoCellAnchor>
  <xdr:twoCellAnchor editAs="oneCell">
    <xdr:from>
      <xdr:col>0</xdr:col>
      <xdr:colOff>266700</xdr:colOff>
      <xdr:row>99</xdr:row>
      <xdr:rowOff>168275</xdr:rowOff>
    </xdr:from>
    <xdr:to>
      <xdr:col>13</xdr:col>
      <xdr:colOff>274177</xdr:colOff>
      <xdr:row>108</xdr:row>
      <xdr:rowOff>63737</xdr:rowOff>
    </xdr:to>
    <xdr:pic>
      <xdr:nvPicPr>
        <xdr:cNvPr id="22" name="Picture 21">
          <a:extLst>
            <a:ext uri="{FF2B5EF4-FFF2-40B4-BE49-F238E27FC236}">
              <a16:creationId xmlns:a16="http://schemas.microsoft.com/office/drawing/2014/main" id="{1D3ED127-D3F7-EFB2-8749-A860078B753A}"/>
            </a:ext>
          </a:extLst>
        </xdr:cNvPr>
        <xdr:cNvPicPr>
          <a:picLocks noChangeAspect="1"/>
        </xdr:cNvPicPr>
      </xdr:nvPicPr>
      <xdr:blipFill>
        <a:blip xmlns:r="http://schemas.openxmlformats.org/officeDocument/2006/relationships" r:embed="rId12"/>
        <a:stretch>
          <a:fillRect/>
        </a:stretch>
      </xdr:blipFill>
      <xdr:spPr>
        <a:xfrm>
          <a:off x="266700" y="20046950"/>
          <a:ext cx="8075152" cy="16956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76200</xdr:colOff>
      <xdr:row>1</xdr:row>
      <xdr:rowOff>171450</xdr:rowOff>
    </xdr:from>
    <xdr:to>
      <xdr:col>5</xdr:col>
      <xdr:colOff>485775</xdr:colOff>
      <xdr:row>1</xdr:row>
      <xdr:rowOff>621328</xdr:rowOff>
    </xdr:to>
    <xdr:pic>
      <xdr:nvPicPr>
        <xdr:cNvPr id="2" name="Picture 1">
          <a:extLst>
            <a:ext uri="{FF2B5EF4-FFF2-40B4-BE49-F238E27FC236}">
              <a16:creationId xmlns:a16="http://schemas.microsoft.com/office/drawing/2014/main" id="{C4AD6E4D-B1A7-4C26-8336-F224FBF12D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 y="723900"/>
          <a:ext cx="1549400" cy="446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28575</xdr:colOff>
      <xdr:row>0</xdr:row>
      <xdr:rowOff>73026</xdr:rowOff>
    </xdr:from>
    <xdr:to>
      <xdr:col>3</xdr:col>
      <xdr:colOff>742950</xdr:colOff>
      <xdr:row>1</xdr:row>
      <xdr:rowOff>75229</xdr:rowOff>
    </xdr:to>
    <xdr:pic>
      <xdr:nvPicPr>
        <xdr:cNvPr id="2" name="Picture 1">
          <a:extLst>
            <a:ext uri="{FF2B5EF4-FFF2-40B4-BE49-F238E27FC236}">
              <a16:creationId xmlns:a16="http://schemas.microsoft.com/office/drawing/2014/main" id="{28FE5C9B-4BDA-DAEA-FD0B-30A97BFC2F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3026"/>
          <a:ext cx="1549400"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163255</xdr:colOff>
      <xdr:row>0</xdr:row>
      <xdr:rowOff>66454</xdr:rowOff>
    </xdr:from>
    <xdr:to>
      <xdr:col>2</xdr:col>
      <xdr:colOff>145829</xdr:colOff>
      <xdr:row>1</xdr:row>
      <xdr:rowOff>68657</xdr:rowOff>
    </xdr:to>
    <xdr:pic>
      <xdr:nvPicPr>
        <xdr:cNvPr id="2" name="Picture 1">
          <a:extLst>
            <a:ext uri="{FF2B5EF4-FFF2-40B4-BE49-F238E27FC236}">
              <a16:creationId xmlns:a16="http://schemas.microsoft.com/office/drawing/2014/main" id="{3F6FE33F-5F7C-4B84-B6FB-2915C00615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615" y="66454"/>
          <a:ext cx="1558482" cy="448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0</xdr:row>
      <xdr:rowOff>114300</xdr:rowOff>
    </xdr:from>
    <xdr:to>
      <xdr:col>2</xdr:col>
      <xdr:colOff>568325</xdr:colOff>
      <xdr:row>1</xdr:row>
      <xdr:rowOff>113328</xdr:rowOff>
    </xdr:to>
    <xdr:pic>
      <xdr:nvPicPr>
        <xdr:cNvPr id="2" name="Picture 1">
          <a:extLst>
            <a:ext uri="{FF2B5EF4-FFF2-40B4-BE49-F238E27FC236}">
              <a16:creationId xmlns:a16="http://schemas.microsoft.com/office/drawing/2014/main" id="{695D43AC-8381-458F-A4B9-DD590131C7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14300"/>
          <a:ext cx="1549400" cy="446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161925</xdr:colOff>
      <xdr:row>0</xdr:row>
      <xdr:rowOff>19050</xdr:rowOff>
    </xdr:from>
    <xdr:to>
      <xdr:col>3</xdr:col>
      <xdr:colOff>615950</xdr:colOff>
      <xdr:row>1</xdr:row>
      <xdr:rowOff>21253</xdr:rowOff>
    </xdr:to>
    <xdr:pic>
      <xdr:nvPicPr>
        <xdr:cNvPr id="2" name="Picture 1">
          <a:extLst>
            <a:ext uri="{FF2B5EF4-FFF2-40B4-BE49-F238E27FC236}">
              <a16:creationId xmlns:a16="http://schemas.microsoft.com/office/drawing/2014/main" id="{C4B0FF6D-176B-41AE-9E9F-302E01B9A4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9050"/>
          <a:ext cx="1558925"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358775</xdr:colOff>
      <xdr:row>1</xdr:row>
      <xdr:rowOff>97453</xdr:rowOff>
    </xdr:to>
    <xdr:pic>
      <xdr:nvPicPr>
        <xdr:cNvPr id="2" name="Picture 1">
          <a:extLst>
            <a:ext uri="{FF2B5EF4-FFF2-40B4-BE49-F238E27FC236}">
              <a16:creationId xmlns:a16="http://schemas.microsoft.com/office/drawing/2014/main" id="{0879C053-4410-4409-BAE4-8B84E32118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9400" cy="541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2</xdr:col>
      <xdr:colOff>685800</xdr:colOff>
      <xdr:row>1</xdr:row>
      <xdr:rowOff>65703</xdr:rowOff>
    </xdr:to>
    <xdr:pic>
      <xdr:nvPicPr>
        <xdr:cNvPr id="2" name="Picture 1">
          <a:extLst>
            <a:ext uri="{FF2B5EF4-FFF2-40B4-BE49-F238E27FC236}">
              <a16:creationId xmlns:a16="http://schemas.microsoft.com/office/drawing/2014/main" id="{A2BCE48A-A55C-41BE-9AD7-DBFC3EE30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6675"/>
          <a:ext cx="1552575"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482600</xdr:colOff>
      <xdr:row>0</xdr:row>
      <xdr:rowOff>0</xdr:rowOff>
    </xdr:from>
    <xdr:to>
      <xdr:col>4</xdr:col>
      <xdr:colOff>1149350</xdr:colOff>
      <xdr:row>1</xdr:row>
      <xdr:rowOff>2203</xdr:rowOff>
    </xdr:to>
    <xdr:pic>
      <xdr:nvPicPr>
        <xdr:cNvPr id="2" name="Picture 1">
          <a:extLst>
            <a:ext uri="{FF2B5EF4-FFF2-40B4-BE49-F238E27FC236}">
              <a16:creationId xmlns:a16="http://schemas.microsoft.com/office/drawing/2014/main" id="{7D844AC3-814D-4C8F-BE6E-CCC840A7FD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625" y="0"/>
          <a:ext cx="1552575"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66675</xdr:colOff>
      <xdr:row>0</xdr:row>
      <xdr:rowOff>0</xdr:rowOff>
    </xdr:from>
    <xdr:to>
      <xdr:col>3</xdr:col>
      <xdr:colOff>847725</xdr:colOff>
      <xdr:row>1</xdr:row>
      <xdr:rowOff>2203</xdr:rowOff>
    </xdr:to>
    <xdr:pic>
      <xdr:nvPicPr>
        <xdr:cNvPr id="2" name="Picture 1">
          <a:extLst>
            <a:ext uri="{FF2B5EF4-FFF2-40B4-BE49-F238E27FC236}">
              <a16:creationId xmlns:a16="http://schemas.microsoft.com/office/drawing/2014/main" id="{DFB94FE3-8757-48CD-9206-11BCECA55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1562100" cy="446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1120775</xdr:colOff>
      <xdr:row>1</xdr:row>
      <xdr:rowOff>11728</xdr:rowOff>
    </xdr:to>
    <xdr:pic>
      <xdr:nvPicPr>
        <xdr:cNvPr id="2" name="Picture 1">
          <a:extLst>
            <a:ext uri="{FF2B5EF4-FFF2-40B4-BE49-F238E27FC236}">
              <a16:creationId xmlns:a16="http://schemas.microsoft.com/office/drawing/2014/main" id="{BBA751ED-9240-4845-A3F6-60EE13062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549400" cy="44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00A3-3C90-46CE-B866-32E2EB1061A4}">
  <sheetPr>
    <tabColor rgb="FFFFFF00"/>
  </sheetPr>
  <dimension ref="A1:DD767"/>
  <sheetViews>
    <sheetView tabSelected="1" zoomScale="85" zoomScaleNormal="85" workbookViewId="0">
      <selection activeCell="B2" sqref="B2:Q3"/>
    </sheetView>
  </sheetViews>
  <sheetFormatPr defaultColWidth="11.25" defaultRowHeight="15" customHeight="1" outlineLevelCol="2" x14ac:dyDescent="0.35"/>
  <cols>
    <col min="1" max="1" width="3.25" style="1" customWidth="1"/>
    <col min="2" max="2" width="4.5" style="1" customWidth="1"/>
    <col min="3" max="3" width="7.83203125" style="1" customWidth="1"/>
    <col min="4" max="6" width="7.5" style="1" customWidth="1"/>
    <col min="7" max="7" width="15.83203125" style="1" customWidth="1"/>
    <col min="8" max="8" width="14" style="1" customWidth="1"/>
    <col min="9" max="9" width="12.25" style="1" customWidth="1"/>
    <col min="10" max="11" width="13" style="1" customWidth="1"/>
    <col min="12" max="12" width="14.25" style="1" customWidth="1"/>
    <col min="13" max="13" width="16.75" style="1" customWidth="1"/>
    <col min="14" max="15" width="13" style="1" customWidth="1"/>
    <col min="16" max="16" width="21.75" style="53" customWidth="1"/>
    <col min="17" max="17" width="20.5" style="53" customWidth="1"/>
    <col min="18" max="18" width="15" style="1" customWidth="1"/>
    <col min="19" max="19" width="15" style="1" hidden="1" customWidth="1" outlineLevel="2"/>
    <col min="20" max="28" width="11.25" style="1" hidden="1" customWidth="1" outlineLevel="2"/>
    <col min="29" max="29" width="15" style="1" hidden="1" customWidth="1" outlineLevel="2"/>
    <col min="30" max="92" width="11.25" style="1" hidden="1" customWidth="1" outlineLevel="2"/>
    <col min="93" max="107" width="11.25" style="1" hidden="1" customWidth="1" outlineLevel="1"/>
    <col min="108" max="108" width="11.25" style="1" collapsed="1"/>
    <col min="109" max="16384" width="11.25" style="1"/>
  </cols>
  <sheetData>
    <row r="1" spans="1:107" ht="17.149999999999999" customHeight="1" thickBot="1" x14ac:dyDescent="0.4">
      <c r="B1" s="153" t="s">
        <v>25</v>
      </c>
      <c r="C1" s="153"/>
      <c r="D1" s="153"/>
      <c r="E1" s="153"/>
      <c r="F1" s="153"/>
      <c r="G1" s="153"/>
      <c r="H1" s="153"/>
      <c r="I1" s="153"/>
      <c r="J1" s="153"/>
      <c r="K1" s="153"/>
      <c r="L1" s="153"/>
      <c r="M1" s="153"/>
      <c r="N1" s="153"/>
      <c r="O1" s="153"/>
      <c r="P1" s="153"/>
      <c r="Q1" s="153"/>
    </row>
    <row r="2" spans="1:107" ht="51.75" customHeight="1" x14ac:dyDescent="0.35">
      <c r="B2" s="154" t="s">
        <v>846</v>
      </c>
      <c r="C2" s="155"/>
      <c r="D2" s="155"/>
      <c r="E2" s="155"/>
      <c r="F2" s="155"/>
      <c r="G2" s="155"/>
      <c r="H2" s="155"/>
      <c r="I2" s="155"/>
      <c r="J2" s="155"/>
      <c r="K2" s="155"/>
      <c r="L2" s="155"/>
      <c r="M2" s="155"/>
      <c r="N2" s="155"/>
      <c r="O2" s="155"/>
      <c r="P2" s="155"/>
      <c r="Q2" s="156"/>
    </row>
    <row r="3" spans="1:107" ht="15.75" customHeight="1" thickBot="1" x14ac:dyDescent="0.4">
      <c r="B3" s="157"/>
      <c r="C3" s="158"/>
      <c r="D3" s="158"/>
      <c r="E3" s="158"/>
      <c r="F3" s="158"/>
      <c r="G3" s="158"/>
      <c r="H3" s="158"/>
      <c r="I3" s="158"/>
      <c r="J3" s="158"/>
      <c r="K3" s="158"/>
      <c r="L3" s="158"/>
      <c r="M3" s="158"/>
      <c r="N3" s="158"/>
      <c r="O3" s="158"/>
      <c r="P3" s="158"/>
      <c r="Q3" s="159"/>
    </row>
    <row r="4" spans="1:107" ht="39" customHeight="1" thickBot="1" x14ac:dyDescent="0.4">
      <c r="A4" s="2"/>
      <c r="B4" s="3" t="s">
        <v>27</v>
      </c>
      <c r="C4" s="3" t="s">
        <v>28</v>
      </c>
      <c r="D4" s="3" t="s">
        <v>29</v>
      </c>
      <c r="E4" s="98" t="s">
        <v>30</v>
      </c>
      <c r="F4" s="54" t="s">
        <v>31</v>
      </c>
      <c r="G4" s="160" t="s">
        <v>32</v>
      </c>
      <c r="H4" s="161"/>
      <c r="I4" s="161"/>
      <c r="J4" s="161"/>
      <c r="K4" s="161"/>
      <c r="L4" s="161"/>
      <c r="M4" s="161"/>
      <c r="N4" s="161"/>
      <c r="O4" s="162"/>
      <c r="P4" s="163" t="s">
        <v>33</v>
      </c>
      <c r="Q4" s="164"/>
      <c r="R4" s="2"/>
      <c r="S4" s="2" t="s">
        <v>34</v>
      </c>
      <c r="T4" s="152" t="s">
        <v>35</v>
      </c>
      <c r="U4" s="152"/>
      <c r="V4" s="152"/>
      <c r="W4" s="152"/>
      <c r="X4" s="152"/>
      <c r="Y4" s="152"/>
      <c r="Z4" s="152"/>
      <c r="AA4" s="152"/>
      <c r="AB4" s="152"/>
      <c r="AC4" s="152" t="s">
        <v>36</v>
      </c>
      <c r="AD4" s="152"/>
      <c r="AE4" s="152"/>
      <c r="AF4" s="152"/>
      <c r="AG4" s="152"/>
      <c r="AH4" s="152"/>
      <c r="AI4" s="152"/>
      <c r="AJ4" s="152"/>
      <c r="AK4" s="152"/>
      <c r="AL4" s="152" t="s">
        <v>37</v>
      </c>
      <c r="AM4" s="152"/>
      <c r="AN4" s="152"/>
      <c r="AO4" s="152"/>
      <c r="AP4" s="152"/>
      <c r="AQ4" s="152"/>
      <c r="AR4" s="152"/>
      <c r="AS4" s="152"/>
      <c r="AT4" s="152"/>
      <c r="AU4" s="152" t="s">
        <v>38</v>
      </c>
      <c r="AV4" s="152"/>
      <c r="AW4" s="152"/>
      <c r="AX4" s="152"/>
      <c r="AY4" s="152"/>
      <c r="AZ4" s="152"/>
      <c r="BA4" s="152"/>
      <c r="BB4" s="152"/>
      <c r="BC4" s="152"/>
      <c r="BD4" s="152" t="s">
        <v>39</v>
      </c>
      <c r="BE4" s="152"/>
      <c r="BF4" s="152"/>
      <c r="BG4" s="152"/>
      <c r="BH4" s="152" t="s">
        <v>40</v>
      </c>
      <c r="BI4" s="152"/>
      <c r="BJ4" s="152"/>
      <c r="BK4" s="152"/>
      <c r="BL4" s="152" t="s">
        <v>41</v>
      </c>
      <c r="BM4" s="152"/>
      <c r="BN4" s="152" t="s">
        <v>42</v>
      </c>
      <c r="BO4" s="152"/>
      <c r="BP4" s="152"/>
      <c r="BQ4" s="152"/>
      <c r="BR4" s="152"/>
      <c r="BS4" s="152"/>
      <c r="BT4" s="152"/>
      <c r="BU4" s="152"/>
      <c r="BV4" s="152"/>
      <c r="BW4" s="152" t="s">
        <v>43</v>
      </c>
      <c r="BX4" s="152"/>
      <c r="BY4" s="152"/>
      <c r="BZ4" s="152"/>
      <c r="CA4" s="152"/>
      <c r="CB4" s="152"/>
      <c r="CC4" s="152"/>
      <c r="CD4" s="152"/>
      <c r="CE4" s="152"/>
      <c r="CF4" s="152" t="s">
        <v>44</v>
      </c>
      <c r="CG4" s="152"/>
      <c r="CH4" s="152"/>
      <c r="CI4" s="152"/>
      <c r="CJ4" s="152"/>
      <c r="CK4" s="152"/>
      <c r="CL4" s="152"/>
      <c r="CM4" s="152"/>
      <c r="CN4" s="152"/>
      <c r="CO4" s="165" t="s">
        <v>45</v>
      </c>
      <c r="CP4" s="165"/>
      <c r="CQ4" s="165"/>
      <c r="CR4" s="165"/>
      <c r="CS4" s="165"/>
      <c r="CT4" s="165"/>
      <c r="CU4" s="165"/>
      <c r="CV4" s="165"/>
      <c r="CW4" s="165"/>
      <c r="CX4" s="165"/>
      <c r="CY4" s="165"/>
      <c r="CZ4" s="165"/>
      <c r="DA4" s="165"/>
      <c r="DB4" s="165"/>
      <c r="DC4" s="165"/>
    </row>
    <row r="5" spans="1:107" s="44" customFormat="1" ht="32.15" customHeight="1" thickBot="1" x14ac:dyDescent="0.4">
      <c r="A5" s="4"/>
      <c r="B5" s="166">
        <v>1</v>
      </c>
      <c r="C5" s="168" t="s">
        <v>844</v>
      </c>
      <c r="D5" s="170" t="str">
        <f ca="1">IF(S6=1,"アクロタイプを選択",IF(SUM(T6:AB6)&gt;0,"コードが アクロタイプと一致しません",IF(BL6="no","ポジションは異なるバリエーションでなければなりません",IF(SUM(CF6:CN6)&gt;0,"最小コンポーネントがありません",IF(BM6="no","これらのボーナスを一緒に申告することはできません","有効なACRO")))))</f>
        <v>最小コンポーネントがありません</v>
      </c>
      <c r="E5" s="170" t="str">
        <f ca="1">IF(D5="有効なACRO",DC6,"")</f>
        <v/>
      </c>
      <c r="F5" s="56" t="s">
        <v>47</v>
      </c>
      <c r="G5" s="5" t="s">
        <v>48</v>
      </c>
      <c r="H5" s="6" t="s">
        <v>49</v>
      </c>
      <c r="I5" s="6" t="s">
        <v>50</v>
      </c>
      <c r="J5" s="6" t="s">
        <v>51</v>
      </c>
      <c r="K5" s="7" t="s">
        <v>52</v>
      </c>
      <c r="L5" s="8" t="s">
        <v>53</v>
      </c>
      <c r="M5" s="8" t="s">
        <v>54</v>
      </c>
      <c r="N5" s="6" t="s">
        <v>55</v>
      </c>
      <c r="O5" s="9" t="s">
        <v>56</v>
      </c>
      <c r="P5" s="123" t="s">
        <v>57</v>
      </c>
      <c r="Q5" s="124" t="s">
        <v>58</v>
      </c>
      <c r="R5" s="4"/>
      <c r="S5" s="10" t="s">
        <v>59</v>
      </c>
      <c r="T5" s="11" t="s">
        <v>48</v>
      </c>
      <c r="U5" s="12" t="s">
        <v>49</v>
      </c>
      <c r="V5" s="12" t="s">
        <v>50</v>
      </c>
      <c r="W5" s="12" t="s">
        <v>51</v>
      </c>
      <c r="X5" s="13" t="s">
        <v>52</v>
      </c>
      <c r="Y5" s="14" t="s">
        <v>53</v>
      </c>
      <c r="Z5" s="14" t="s">
        <v>54</v>
      </c>
      <c r="AA5" s="12" t="s">
        <v>55</v>
      </c>
      <c r="AB5" s="12" t="s">
        <v>56</v>
      </c>
      <c r="AC5" s="15" t="s">
        <v>48</v>
      </c>
      <c r="AD5" s="16" t="s">
        <v>49</v>
      </c>
      <c r="AE5" s="16" t="s">
        <v>50</v>
      </c>
      <c r="AF5" s="16" t="s">
        <v>51</v>
      </c>
      <c r="AG5" s="17" t="s">
        <v>52</v>
      </c>
      <c r="AH5" s="18" t="s">
        <v>53</v>
      </c>
      <c r="AI5" s="18" t="s">
        <v>54</v>
      </c>
      <c r="AJ5" s="16" t="s">
        <v>55</v>
      </c>
      <c r="AK5" s="16" t="s">
        <v>56</v>
      </c>
      <c r="AL5" s="19" t="s">
        <v>48</v>
      </c>
      <c r="AM5" s="20" t="s">
        <v>49</v>
      </c>
      <c r="AN5" s="20" t="s">
        <v>50</v>
      </c>
      <c r="AO5" s="20" t="s">
        <v>51</v>
      </c>
      <c r="AP5" s="21" t="s">
        <v>52</v>
      </c>
      <c r="AQ5" s="22" t="s">
        <v>53</v>
      </c>
      <c r="AR5" s="22" t="s">
        <v>54</v>
      </c>
      <c r="AS5" s="20" t="s">
        <v>55</v>
      </c>
      <c r="AT5" s="20" t="s">
        <v>56</v>
      </c>
      <c r="AU5" s="23" t="s">
        <v>48</v>
      </c>
      <c r="AV5" s="24" t="s">
        <v>49</v>
      </c>
      <c r="AW5" s="24" t="s">
        <v>50</v>
      </c>
      <c r="AX5" s="24" t="s">
        <v>51</v>
      </c>
      <c r="AY5" s="25" t="s">
        <v>52</v>
      </c>
      <c r="AZ5" s="26" t="s">
        <v>53</v>
      </c>
      <c r="BA5" s="26" t="s">
        <v>54</v>
      </c>
      <c r="BB5" s="24" t="s">
        <v>55</v>
      </c>
      <c r="BC5" s="24" t="s">
        <v>56</v>
      </c>
      <c r="BD5" s="27" t="s">
        <v>51</v>
      </c>
      <c r="BE5" s="28" t="s">
        <v>52</v>
      </c>
      <c r="BF5" s="27" t="s">
        <v>55</v>
      </c>
      <c r="BG5" s="27" t="s">
        <v>56</v>
      </c>
      <c r="BH5" s="29" t="s">
        <v>51</v>
      </c>
      <c r="BI5" s="30" t="s">
        <v>52</v>
      </c>
      <c r="BJ5" s="29" t="s">
        <v>55</v>
      </c>
      <c r="BK5" s="29" t="s">
        <v>56</v>
      </c>
      <c r="BL5" s="31" t="s">
        <v>60</v>
      </c>
      <c r="BM5" s="31" t="s">
        <v>61</v>
      </c>
      <c r="BN5" s="32" t="s">
        <v>48</v>
      </c>
      <c r="BO5" s="33" t="s">
        <v>49</v>
      </c>
      <c r="BP5" s="33" t="s">
        <v>50</v>
      </c>
      <c r="BQ5" s="33" t="s">
        <v>51</v>
      </c>
      <c r="BR5" s="34" t="s">
        <v>52</v>
      </c>
      <c r="BS5" s="35" t="s">
        <v>53</v>
      </c>
      <c r="BT5" s="35" t="s">
        <v>54</v>
      </c>
      <c r="BU5" s="33" t="s">
        <v>55</v>
      </c>
      <c r="BV5" s="33" t="s">
        <v>56</v>
      </c>
      <c r="BW5" s="36" t="s">
        <v>48</v>
      </c>
      <c r="BX5" s="37" t="s">
        <v>49</v>
      </c>
      <c r="BY5" s="37" t="s">
        <v>50</v>
      </c>
      <c r="BZ5" s="37" t="s">
        <v>51</v>
      </c>
      <c r="CA5" s="38" t="s">
        <v>52</v>
      </c>
      <c r="CB5" s="39" t="s">
        <v>53</v>
      </c>
      <c r="CC5" s="39" t="s">
        <v>54</v>
      </c>
      <c r="CD5" s="37" t="s">
        <v>55</v>
      </c>
      <c r="CE5" s="37" t="s">
        <v>56</v>
      </c>
      <c r="CF5" s="40" t="s">
        <v>48</v>
      </c>
      <c r="CG5" s="41" t="s">
        <v>49</v>
      </c>
      <c r="CH5" s="41" t="s">
        <v>50</v>
      </c>
      <c r="CI5" s="41" t="s">
        <v>51</v>
      </c>
      <c r="CJ5" s="42" t="s">
        <v>52</v>
      </c>
      <c r="CK5" s="43" t="s">
        <v>53</v>
      </c>
      <c r="CL5" s="43" t="s">
        <v>54</v>
      </c>
      <c r="CM5" s="41" t="s">
        <v>55</v>
      </c>
      <c r="CN5" s="41" t="s">
        <v>56</v>
      </c>
      <c r="CO5" s="20" t="s">
        <v>62</v>
      </c>
      <c r="CP5" s="20" t="s">
        <v>63</v>
      </c>
      <c r="CQ5" s="20" t="s">
        <v>64</v>
      </c>
      <c r="CR5" s="20" t="s">
        <v>65</v>
      </c>
      <c r="CS5" s="20" t="s">
        <v>66</v>
      </c>
      <c r="CT5" s="20" t="s">
        <v>67</v>
      </c>
      <c r="CU5" s="20" t="s">
        <v>68</v>
      </c>
      <c r="CV5" s="20" t="s">
        <v>69</v>
      </c>
      <c r="CW5" s="20" t="s">
        <v>70</v>
      </c>
      <c r="CX5" s="20" t="s">
        <v>71</v>
      </c>
      <c r="CY5" s="20" t="s">
        <v>72</v>
      </c>
      <c r="CZ5" s="20" t="s">
        <v>73</v>
      </c>
      <c r="DA5" s="20" t="s">
        <v>74</v>
      </c>
      <c r="DB5" s="20" t="s">
        <v>75</v>
      </c>
      <c r="DC5" s="20" t="s">
        <v>76</v>
      </c>
    </row>
    <row r="6" spans="1:107" ht="21" customHeight="1" x14ac:dyDescent="0.35">
      <c r="A6" s="2"/>
      <c r="B6" s="167"/>
      <c r="C6" s="169"/>
      <c r="D6" s="171"/>
      <c r="E6" s="171"/>
      <c r="F6" s="57" t="s">
        <v>77</v>
      </c>
      <c r="G6" s="45"/>
      <c r="H6" s="46"/>
      <c r="I6" s="46"/>
      <c r="J6" s="46"/>
      <c r="K6" s="46"/>
      <c r="L6" s="46"/>
      <c r="M6" s="46"/>
      <c r="N6" s="46"/>
      <c r="O6" s="47"/>
      <c r="P6" s="172" t="str">
        <f ca="1">IF(D5="有効なACRO",CONCATENATE(CO6,"-",G6,IF(H6="","",CONCATENATE("-",H6)),IF(I6="","",CONCATENATE("-",I6)),CONCATENATE("-",J6),IF(K6="","",CONCATENATE("/",K6)),IF(L6="","",CONCATENATE("-",L6)),IF(M6="","",CONCATENATE("-",M6)),IF(N6="","",CONCATENATE("-",N6)),IF(O6="","",CONCATENATE("/",O6))),"")</f>
        <v/>
      </c>
      <c r="Q6" s="173"/>
      <c r="R6" s="2"/>
      <c r="S6" s="48">
        <f>IF(OR(ISBLANK(C5),C5="SELECT TYPE"),1,IF(OR(C5="acro-a",C5="acro-b",C5="acro-c",C5="acro-p"),0))</f>
        <v>0</v>
      </c>
      <c r="T6" s="48" cm="1">
        <f t="array" aca="1" ref="T6" ca="1">IFERROR(_xlfn.XLOOKUP(G6,INDIRECT(AC6),INDIRECT(AC6)),1)</f>
        <v>0</v>
      </c>
      <c r="U6" s="48" cm="1">
        <f t="array" aca="1" ref="U6" ca="1">IFERROR(_xlfn.XLOOKUP(H6,INDIRECT(AD6),INDIRECT(AD6)),1)</f>
        <v>0</v>
      </c>
      <c r="V6" s="48" cm="1">
        <f t="array" aca="1" ref="V6" ca="1">IFERROR(_xlfn.XLOOKUP(I6,INDIRECT(AE6),INDIRECT(AE6)),1)</f>
        <v>0</v>
      </c>
      <c r="W6" s="48" cm="1">
        <f t="array" aca="1" ref="W6" ca="1">IFERROR(_xlfn.XLOOKUP(J6,INDIRECT(AF6),INDIRECT(AF6)),1)</f>
        <v>0</v>
      </c>
      <c r="X6" s="48" cm="1">
        <f t="array" aca="1" ref="X6" ca="1">IFERROR(_xlfn.XLOOKUP(K6,INDIRECT(AG6),INDIRECT(AG6)),1)</f>
        <v>0</v>
      </c>
      <c r="Y6" s="48" cm="1">
        <f t="array" aca="1" ref="Y6" ca="1">IFERROR(_xlfn.XLOOKUP(L6,INDIRECT(AH6),INDIRECT(AH6)),1)</f>
        <v>0</v>
      </c>
      <c r="Z6" s="48" cm="1">
        <f t="array" aca="1" ref="Z6" ca="1">IFERROR(_xlfn.XLOOKUP(M6,INDIRECT(AI6),INDIRECT(AI6)),1)</f>
        <v>0</v>
      </c>
      <c r="AA6" s="48" cm="1">
        <f t="array" aca="1" ref="AA6" ca="1">IFERROR(_xlfn.XLOOKUP(N6,INDIRECT(AJ6),INDIRECT(AJ6)),1)</f>
        <v>0</v>
      </c>
      <c r="AB6" s="48" cm="1">
        <f t="array" aca="1" ref="AB6" ca="1">IFERROR(_xlfn.XLOOKUP(O6,INDIRECT(AK6),INDIRECT(AK6)),1)</f>
        <v>0</v>
      </c>
      <c r="AC6" s="48" t="str">
        <f>IF($C5="Acro-A","Cons_A",IF($C5="Acro-B","Cons_B",IF($C5="Acro-C","Cons_C",IF($C5="Acro-P","Cons_P"))))</f>
        <v>Cons_A</v>
      </c>
      <c r="AD6" s="48" t="str">
        <f>IF($C5="Acro-A","Conn_A",IF($C5="Acro-B","Conn_B",IF($C5="Acro-C","Conn_C",IF($C5="Acro-P","Conn_P"))))</f>
        <v>Conn_A</v>
      </c>
      <c r="AE6" s="48" t="str">
        <f>IF($C5="Acro-A","Dir_A",IF($C5="Acro-B","Dir_B",IF($C5="Acro-C","Dir_C",IF($C5="Acro-P","Dir_P"))))</f>
        <v>Dir_A</v>
      </c>
      <c r="AF6" s="48" t="str">
        <f>IF($C5="Acro-A","Pos1_A",IF($C5="Acro-B","Pos1_B",IF($C5="Acro-C","Pos1_C",IF($C5="Acro-P","Pos1_P"))))</f>
        <v>Pos1_A</v>
      </c>
      <c r="AG6" s="48" t="str">
        <f>IF($C5="Acro-A","Pos2_A",IF($C5="Acro-B","Pos2_B",IF($C5="Acro-C","Pos2_C",IF($C5="Acro-P","Pos2_P"))))</f>
        <v>Pos2_A</v>
      </c>
      <c r="AH6" s="48" t="str">
        <f>IF($C5="Acro-A","RotB_A",IF($C5="Acro-B","RotB_B",IF($C5="Acro-C","RotB_C",IF($C5="Acro-P","RotB_P"))))</f>
        <v>RotB_A</v>
      </c>
      <c r="AI6" s="48" t="str">
        <f>IF($C5="Acro-A","Rot_A",IF($C5="Acro-B","Rot_B",IF($C5="Acro-C","Rot_C",IF($C5="Acro-P","Rot_P"))))</f>
        <v>Rot_A</v>
      </c>
      <c r="AJ6" s="48" t="str">
        <f>IF($C5="Acro-A","Bon1_A",IF($C5="Acro-B","Bon1_B",IF($C5="Acro-C","Bon1_C",IF($C5="Acro-P","Bon1_P"))))</f>
        <v>Bon1_A</v>
      </c>
      <c r="AK6" s="48" t="str">
        <f>IF($C5="Acro-A","Bon1_A",IF($C5="Acro-B","Bon1_B",IF($C5="Acro-C","Bon1_C",IF($C5="Acro-P","Bon1_P"))))</f>
        <v>Bon1_A</v>
      </c>
      <c r="AL6" s="48" t="str">
        <f>IF($C5="Acro-A","ConsNot_A",IF($C5="Acro-B","ConsNot_B",IF($C5="Acro-C","ConsNot_C",IF($C5="Acro-P","ConsNot_P"))))</f>
        <v>ConsNot_A</v>
      </c>
      <c r="AM6" s="48" t="str">
        <f>IF($C5="Acro-A","ConnNot_A",IF($C5="Acro-B","ConnNot_B",IF($C5="Acro-C","ConnNot_C",IF($C5="Acro-P","ConnNot_P"))))</f>
        <v>ConnNot_A</v>
      </c>
      <c r="AN6" s="48" t="str">
        <f>IF($C5="Acro-A","DirNot_A",IF($C5="Acro-B","DirNot_B",IF($C5="Acro-C","DirNot_C",IF($C5="Acro-P","DirNot_P"))))</f>
        <v>DirNot_A</v>
      </c>
      <c r="AO6" s="48" t="str">
        <f>IF($C5="Acro-A","Pos1Not_A",IF($C5="Acro-B","Pos1Not_B",IF($C5="Acro-C","Pos1Not_C",IF($C5="Acro-P","Pos1Not_P"))))</f>
        <v>Pos1Not_A</v>
      </c>
      <c r="AP6" s="48" t="str">
        <f>IF($C5="Acro-A","Pos2Not_A",IF($C5="Acro-B","Pos2Not_B",IF($C5="Acro-C","Pos2Not_C",IF($C5="Acro-P","Pos2Not_P"))))</f>
        <v>Pos2Not_A</v>
      </c>
      <c r="AQ6" s="48" t="str">
        <f>IF($C5="Acro-A","RotBNot_A",IF($C5="Acro-B","RotBNot_B",IF($C5="Acro-C","RotBNot_C",IF($C5="Acro-P","RotBNot_P"))))</f>
        <v>RotBNot_A</v>
      </c>
      <c r="AR6" s="48" t="str">
        <f>IF($C5="Acro-A","RotNot_A",IF($C5="Acro-B","RotNot_B",IF($C5="Acro-C","RotNot_C",IF($C5="Acro-P","RotNot_P"))))</f>
        <v>RotNot_A</v>
      </c>
      <c r="AS6" s="48" t="str">
        <f>IF($C5="Acro-A","Bon1Not_A",IF($C5="Acro-B","Bon1Not_B",IF($C5="Acro-C","Bon1Not_C",IF($C5="Acro-P","Bon1Not_P"))))</f>
        <v>Bon1Not_A</v>
      </c>
      <c r="AT6" s="48" t="str">
        <f>IF($C5="Acro-A","Bon1Not_A",IF($C5="Acro-B","Bon1Not_B",IF($C5="Acro-C","Bon1Not_C",IF($C5="Acro-P","Bon1Not_P"))))</f>
        <v>Bon1Not_A</v>
      </c>
      <c r="AU6" s="48" t="str">
        <f>IF($C5="Acro-A","ConsDD_A",IF($C5="Acro-B","ConsDD_B",IF($C5="Acro-C","ConsDD_C",IF($C5="Acro-P","ConsDD_P"))))</f>
        <v>ConsDD_A</v>
      </c>
      <c r="AV6" s="48" t="str">
        <f>IF($C5="Acro-A","ConnDD_A",IF($C5="Acro-B","ConnDD_B",IF($C5="Acro-C","ConnDD_C",IF($C5="Acro-P","ConnDD_P"))))</f>
        <v>ConnDD_A</v>
      </c>
      <c r="AW6" s="48" t="str">
        <f>IF($C5="Acro-A","DirDD_A",IF($C5="Acro-B","DirDD_B",IF($C5="Acro-C","DirDD_C",IF($C5="Acro-P","DirDD_P"))))</f>
        <v>DirDD_A</v>
      </c>
      <c r="AX6" s="48" t="str">
        <f>IF($C5="Acro-A","Pos1DD_A",IF($C5="Acro-B","Pos1DD_B",IF($C5="Acro-C","Pos1DD_C",IF($C5="Acro-P","Pos1DD_P"))))</f>
        <v>Pos1DD_A</v>
      </c>
      <c r="AY6" s="48" t="str">
        <f>IF($C5="Acro-A","Pos2DD_A",IF($C5="Acro-B","Pos2DD_B",IF($C5="Acro-C","Pos2DD_C",IF($C5="Acro-P","Pos2DD_P"))))</f>
        <v>Pos2DD_A</v>
      </c>
      <c r="AZ6" s="48" t="str">
        <f>IF($C5="Acro-A","RotBDD_A",IF($C5="Acro-B","RotBDD_B",IF($C5="Acro-C","RotBDD_C",IF($C5="Acro-P","RotBDD_P"))))</f>
        <v>RotBDD_A</v>
      </c>
      <c r="BA6" s="48" t="str">
        <f>IF($C5="Acro-A","RotDD_A",IF($C5="Acro-B","RotDD_B",IF($C5="Acro-C","RotDD_C",IF($C5="Acro-P","RotDD_P"))))</f>
        <v>RotDD_A</v>
      </c>
      <c r="BB6" s="48" t="str">
        <f>IF($C5="Acro-A","Bon1DD_A",IF($C5="Acro-B","Bon1DD_B",IF($C5="Acro-C","Bon1DD_C",IF($C5="Acro-P","Bon1DD_P"))))</f>
        <v>Bon1DD_A</v>
      </c>
      <c r="BC6" s="48" t="str">
        <f>IF($C5="Acro-A","Bon1DD_A",IF($C5="Acro-B","Bon1DD_B",IF($C5="Acro-C","Bon1DD_C",IF($C5="Acro-P","Bon1DD_P"))))</f>
        <v>Bon1DD_A</v>
      </c>
      <c r="BD6" s="48" t="str">
        <f>IF($C5="Acro-A","Pos1Var_A",IF($C5="Acro-B","Pos1Var_B",IF($C5="Acro-C","Pos1Var_C",IF($C5="Acro-P","Pos1Var_P"))))</f>
        <v>Pos1Var_A</v>
      </c>
      <c r="BE6" s="48" t="str">
        <f>IF($C5="Acro-A","Pos2Var_A",IF($C5="Acro-B","Pos2Var_B",IF($C5="Acro-C","Pos2Var_C",IF($C5="Acro-P","Pos2Var_P"))))</f>
        <v>Pos2Var_A</v>
      </c>
      <c r="BF6" s="48" t="str">
        <f>IF($C5="Acro-A","Bon1Var_A",IF($C5="Acro-B","Bon1Var_B",IF($C5="Acro-C","Bon1Var_C",IF($C5="Acro-P","Bon1Var_P"))))</f>
        <v>Bon1Var_A</v>
      </c>
      <c r="BG6" s="48" t="str">
        <f>IF($C5="Acro-A","Bon1Var_A",IF($C5="Acro-B","Bon1Var_B",IF($C5="Acro-C","Bon1Var_C",IF($C5="Acro-P","Bon1Var_P"))))</f>
        <v>Bon1Var_A</v>
      </c>
      <c r="BH6" s="48" cm="1">
        <f t="array" aca="1" ref="BH6" ca="1">IFERROR(INDEX(INDIRECT(BD6),MATCH(TRUE,EXACT(J6,INDIRECT(AF6)),0)),0)</f>
        <v>0</v>
      </c>
      <c r="BI6" s="48" cm="1">
        <f t="array" aca="1" ref="BI6" ca="1">IFERROR(INDEX(INDIRECT(BE6),MATCH(TRUE,EXACT(K6,INDIRECT(AG6)),0)),0)</f>
        <v>0</v>
      </c>
      <c r="BJ6" s="48" cm="1">
        <f t="array" aca="1" ref="BJ6" ca="1">IFERROR(INDEX(INDIRECT(BF6),MATCH(TRUE,EXACT(N6,INDIRECT(AJ6)),0)),0)</f>
        <v>0</v>
      </c>
      <c r="BK6" s="48" cm="1">
        <f t="array" aca="1" ref="BK6" ca="1">IFERROR(INDEX(INDIRECT(BG6),MATCH(TRUE,EXACT(O6,INDIRECT(AK6)),0)),0)</f>
        <v>0</v>
      </c>
      <c r="BL6" s="48" t="str">
        <f ca="1">IF(BH6=0,"ok",IF(BH6=BI6,"no","ok"))</f>
        <v>ok</v>
      </c>
      <c r="BM6" s="48" t="str">
        <f ca="1">IF(BJ6=0,"ok",IF(BJ6=BK6,"no","ok"))</f>
        <v>ok</v>
      </c>
      <c r="BN6" s="48" t="str">
        <f>IFERROR(IF(_xlfn.XLOOKUP(AC6,Requirements!$B:$B,Requirements!$C:$C)=0,"no","ok"),"")</f>
        <v>ok</v>
      </c>
      <c r="BO6" s="48" t="str">
        <f>IFERROR(IF(_xlfn.XLOOKUP(AD6,Requirements!$B:$B,Requirements!$C:$C)=0,"no","ok"),"")</f>
        <v>no</v>
      </c>
      <c r="BP6" s="48" t="str">
        <f>IFERROR(IF(_xlfn.XLOOKUP(AE6,Requirements!$B:$B,Requirements!$C:$C)=0,"no","ok"),"")</f>
        <v>ok</v>
      </c>
      <c r="BQ6" s="48" t="str">
        <f>IFERROR(IF(_xlfn.XLOOKUP(AF6,Requirements!$B:$B,Requirements!$C:$C)=0,"no","ok"),"")</f>
        <v>ok</v>
      </c>
      <c r="BR6" s="48" t="str">
        <f>IFERROR(IF(_xlfn.XLOOKUP(AG6,Requirements!$B:$B,Requirements!$C:$C)=0,"no","ok"),"")</f>
        <v>ok</v>
      </c>
      <c r="BS6" s="48" t="str">
        <f>IFERROR(IF(_xlfn.XLOOKUP(AH6,Requirements!$B:$B,Requirements!$C:$C)=0,"no","ok"),"")</f>
        <v>no</v>
      </c>
      <c r="BT6" s="48" t="str">
        <f>IFERROR(IF(_xlfn.XLOOKUP(AI6,Requirements!$B:$B,Requirements!$C:$C)=0,"no","ok"),"")</f>
        <v>ok</v>
      </c>
      <c r="BU6" s="48" t="str">
        <f>IFERROR(IF(_xlfn.XLOOKUP(AJ6,Requirements!$B:$B,Requirements!$C:$C)=0,"no","ok"),"")</f>
        <v>ok</v>
      </c>
      <c r="BV6" s="48" t="str">
        <f>IFERROR(IF(_xlfn.XLOOKUP(AK6,Requirements!$B:$B,Requirements!$C:$C)=0,"no","ok"),"")</f>
        <v>ok</v>
      </c>
      <c r="BW6" s="48" t="str">
        <f>IFERROR(IF(_xlfn.XLOOKUP(AC6,Requirements!$B:$B,Requirements!$D:$D)=0,"no","ok"),"")</f>
        <v>ok</v>
      </c>
      <c r="BX6" s="48" t="str">
        <f>IFERROR(IF(_xlfn.XLOOKUP(AD6,Requirements!$B:$B,Requirements!$D:$D)=0,"no","ok"),"")</f>
        <v>no</v>
      </c>
      <c r="BY6" s="48" t="str">
        <f>IFERROR(IF(_xlfn.XLOOKUP(AE6,Requirements!$B:$B,Requirements!$D:$D)=0,"no","ok"),"")</f>
        <v>ok</v>
      </c>
      <c r="BZ6" s="48" t="str">
        <f>IFERROR(IF(_xlfn.XLOOKUP(AF6,Requirements!$B:$B,Requirements!$D:$D)=0,"no","ok"),"")</f>
        <v>ok</v>
      </c>
      <c r="CA6" s="48" t="str">
        <f>IFERROR(IF(_xlfn.XLOOKUP(AG6,Requirements!$B:$B,Requirements!$D:$D)=0,"no","ok"),"")</f>
        <v>no</v>
      </c>
      <c r="CB6" s="48" t="str">
        <f>IFERROR(IF(_xlfn.XLOOKUP(AH6,Requirements!$B:$B,Requirements!$D:$D)=0,"no","ok"),"")</f>
        <v>no</v>
      </c>
      <c r="CC6" s="48" t="str">
        <f>IFERROR(IF(_xlfn.XLOOKUP(AI6,Requirements!$B:$B,Requirements!$D:$D)=0,"no","ok"),"")</f>
        <v>no</v>
      </c>
      <c r="CD6" s="48" t="str">
        <f>IFERROR(IF(_xlfn.XLOOKUP(AJ6,Requirements!$B:$B,Requirements!$D:$D)=0,"no","ok"),"")</f>
        <v>no</v>
      </c>
      <c r="CE6" s="48" t="str">
        <f>IFERROR(IF(_xlfn.XLOOKUP(AK6,Requirements!$B:$B,Requirements!$D:$D)=0,"no","ok"),"")</f>
        <v>no</v>
      </c>
      <c r="CF6" s="48">
        <f t="shared" ref="CF6:CN6" si="0">IF(AND(BW6="ok",ISBLANK(G6)),1,0)</f>
        <v>1</v>
      </c>
      <c r="CG6" s="48">
        <f t="shared" si="0"/>
        <v>0</v>
      </c>
      <c r="CH6" s="48">
        <f t="shared" si="0"/>
        <v>1</v>
      </c>
      <c r="CI6" s="48">
        <f t="shared" si="0"/>
        <v>1</v>
      </c>
      <c r="CJ6" s="48">
        <f t="shared" si="0"/>
        <v>0</v>
      </c>
      <c r="CK6" s="48">
        <f t="shared" si="0"/>
        <v>0</v>
      </c>
      <c r="CL6" s="48">
        <f t="shared" si="0"/>
        <v>0</v>
      </c>
      <c r="CM6" s="48">
        <f t="shared" si="0"/>
        <v>0</v>
      </c>
      <c r="CN6" s="48">
        <f t="shared" si="0"/>
        <v>0</v>
      </c>
      <c r="CO6" s="48" t="str">
        <f>IF(NOT(C5="SELECT TYPE"),RIGHT(C5,1),"")</f>
        <v>A</v>
      </c>
      <c r="CP6" s="48" t="str">
        <f ca="1">IF(BH6=0,"",CONCATENATE(CO6,"&amp;",BH6))</f>
        <v/>
      </c>
      <c r="CQ6" s="48" t="str">
        <f ca="1">IF(BI6=0,"",CONCATENATE(CO6,"&amp;",BI6))</f>
        <v/>
      </c>
      <c r="CR6" s="48" t="str">
        <f ca="1">IF(LEN(CP6)=0,"",COUNTIF($CP$6:$CQ$50,CP6))</f>
        <v/>
      </c>
      <c r="CS6" s="48" t="str">
        <f ca="1">IF(LEN(CQ6)=0,"",COUNTIF($CP$6:$CQ$50,CQ6))</f>
        <v/>
      </c>
      <c r="CT6" s="48" t="str">
        <f ca="1">IF(T6&lt;=1,"",CONCATENATE(CO6,"&amp;",T6))</f>
        <v/>
      </c>
      <c r="CU6" s="48" t="str">
        <f ca="1">IF(LEN(CT6)=0,"",COUNTIF($CT$6:$CT$50,CT6))</f>
        <v/>
      </c>
      <c r="CV6" s="48" t="str">
        <f ca="1">IF(U6&lt;=1,"",CONCATENATE(CO6,"&amp;",U6))</f>
        <v/>
      </c>
      <c r="CW6" s="48" t="str">
        <f ca="1">IF(LEN(CV6)=0,"",COUNTIF($CV$6:$CV$50,CV6))</f>
        <v/>
      </c>
      <c r="CX6" s="48">
        <f ca="1">IF(LEN(CR6)=0,0,IF(CR6&gt;1,1,0))</f>
        <v>0</v>
      </c>
      <c r="CY6" s="48">
        <f ca="1">IF(LEN(CS6)=0,0,IF(CS6&gt;1,1,0))</f>
        <v>0</v>
      </c>
      <c r="CZ6" s="48">
        <f ca="1">IF(LEN(CU6)=0,0,IF(CU6&gt;1,1,0))</f>
        <v>0</v>
      </c>
      <c r="DA6" s="48">
        <f ca="1">IF(LEN(CW6)=0,0,IF(CW6&gt;1,1,0))</f>
        <v>0</v>
      </c>
      <c r="DB6" s="48">
        <f ca="1">IF(CO6="A",IF(OR(CX6&gt;0,CY6&gt;0),1,0),IF(CO6="B",IF(OR(CZ6&gt;0,DA6&gt;0),1,0),IF(CO6="C",IF(CZ6&gt;0,1,0),IF(CO6="P",IF(OR(CX6&gt;0,CY6&gt;0,CZ6&gt;0,DA6&gt;0),1,0)))))</f>
        <v>0</v>
      </c>
      <c r="DC6" s="48" t="str">
        <f ca="1">IF(DB6&gt;0,"警告:このアクロは、同じグループ内の別のアクロと「同じ」です","明確なACRO")</f>
        <v>明確なACRO</v>
      </c>
    </row>
    <row r="7" spans="1:107" ht="15.5" x14ac:dyDescent="0.35">
      <c r="A7" s="2"/>
      <c r="B7" s="167"/>
      <c r="C7" s="169"/>
      <c r="D7" s="171"/>
      <c r="E7" s="171"/>
      <c r="F7" s="57" t="s">
        <v>78</v>
      </c>
      <c r="G7" s="117" t="str" cm="1">
        <f t="array" aca="1" ref="G7" ca="1">IF(OR(ISBLANK(G6),G6="N/A"),"",IFERROR(INDEX(INDIRECT(AU6), MATCH(TRUE, EXACT(G6, INDIRECT(AC6)), 0)),0))</f>
        <v/>
      </c>
      <c r="H7" s="118" t="str" cm="1">
        <f t="array" aca="1" ref="H7" ca="1">IF(OR(ISBLANK(H6),H6="N/A"),"",IFERROR(INDEX(INDIRECT(AV6), MATCH(TRUE, EXACT(H6, INDIRECT(AD6)), 0)),0))</f>
        <v/>
      </c>
      <c r="I7" s="118" t="str" cm="1">
        <f t="array" aca="1" ref="I7" ca="1">IF(OR(ISBLANK(I6),I6="N/A"),"",IFERROR(INDEX(INDIRECT(AW6), MATCH(TRUE, EXACT(I6, INDIRECT(AE6)), 0)),0))</f>
        <v/>
      </c>
      <c r="J7" s="118" t="str" cm="1">
        <f t="array" aca="1" ref="J7" ca="1">IF(OR(ISBLANK(J6),J6="N/A"),"",IFERROR(INDEX(INDIRECT(AX6), MATCH(TRUE, EXACT(J6, INDIRECT(AF6)), 0)),0))</f>
        <v/>
      </c>
      <c r="K7" s="118" t="str" cm="1">
        <f t="array" aca="1" ref="K7" ca="1">IF(OR(ISBLANK(K6),K6="N/A"),"",IFERROR(INDEX(INDIRECT(AY6), MATCH(TRUE, EXACT(K6, INDIRECT(AG6)), 0)),0))</f>
        <v/>
      </c>
      <c r="L7" s="118" t="str" cm="1">
        <f t="array" aca="1" ref="L7" ca="1">IF(OR(ISBLANK(L6),L6="N/A"),"",IFERROR(INDEX(INDIRECT(AZ6), MATCH(TRUE, EXACT(L6, INDIRECT(AH6)), 0)),0))</f>
        <v/>
      </c>
      <c r="M7" s="118" t="str" cm="1">
        <f t="array" aca="1" ref="M7" ca="1">IF(OR(ISBLANK(M6),M6="N/A"),"",IFERROR(INDEX(INDIRECT(BA6), MATCH(TRUE, EXACT(M6, INDIRECT(AI6)), 0)),0))</f>
        <v/>
      </c>
      <c r="N7" s="118" t="str" cm="1">
        <f t="array" aca="1" ref="N7" ca="1">IF(OR(ISBLANK(N6),N6="N/A"),"",IFERROR(INDEX(INDIRECT(BB6), MATCH(TRUE, EXACT(N6, INDIRECT(AJ6)), 0)),0))</f>
        <v/>
      </c>
      <c r="O7" s="119" t="str" cm="1">
        <f t="array" aca="1" ref="O7" ca="1">IF(OR(ISBLANK(O6),O6="N/A"),"",IFERROR(INDEX(INDIRECT(BC6), MATCH(TRUE, EXACT(O6, INDIRECT(AK6)), 0)),0))</f>
        <v/>
      </c>
      <c r="P7" s="174" t="str">
        <f ca="1">IF(D5="有効なACRO",SUM(G7:O7),IF(D5="アクロタイプを選択","最初にタイプを選択","誤りを修正"))</f>
        <v>誤りを修正</v>
      </c>
      <c r="Q7" s="176" t="str">
        <f ca="1">IF(D5="有効なACRO",P7+0.5,IF(D5="アクロタイプを選択","最初にタイプを選択","誤りを修正"))</f>
        <v>誤りを修正</v>
      </c>
      <c r="R7" s="2"/>
      <c r="S7" s="48"/>
      <c r="T7" s="49"/>
      <c r="U7" s="49"/>
      <c r="V7" s="49"/>
      <c r="W7" s="49"/>
      <c r="X7" s="49"/>
      <c r="Y7" s="49"/>
      <c r="Z7" s="49"/>
      <c r="AA7" s="49"/>
      <c r="AB7" s="49"/>
      <c r="AC7" s="48"/>
      <c r="AD7" s="49"/>
      <c r="AE7" s="49"/>
      <c r="AF7" s="49"/>
      <c r="AG7" s="49"/>
      <c r="AH7" s="49"/>
      <c r="AI7" s="49"/>
      <c r="AJ7" s="49"/>
      <c r="AK7" s="49"/>
      <c r="AL7" s="49"/>
      <c r="AM7" s="49"/>
      <c r="AN7" s="49"/>
      <c r="AO7" s="49"/>
      <c r="AP7" s="49"/>
      <c r="AQ7" s="49"/>
      <c r="AR7" s="49"/>
      <c r="AS7" s="49"/>
      <c r="AT7" s="49"/>
      <c r="AU7" s="49"/>
      <c r="AV7" s="49"/>
      <c r="AW7" s="49"/>
      <c r="AX7" s="49"/>
      <c r="AY7" s="49"/>
      <c r="AZ7" s="49"/>
      <c r="BA7" s="49"/>
      <c r="BB7" s="49"/>
      <c r="CO7" s="48"/>
      <c r="CP7" s="48"/>
      <c r="CQ7" s="48"/>
      <c r="CR7" s="48"/>
      <c r="CS7" s="48"/>
      <c r="CT7" s="48"/>
      <c r="CU7" s="48"/>
      <c r="CV7" s="48"/>
      <c r="CW7" s="48"/>
      <c r="CX7" s="48"/>
      <c r="CY7" s="48"/>
      <c r="CZ7" s="48"/>
      <c r="DA7" s="48"/>
      <c r="DB7" s="48"/>
      <c r="DC7" s="48"/>
    </row>
    <row r="8" spans="1:107" ht="28.5" customHeight="1" thickBot="1" x14ac:dyDescent="0.4">
      <c r="A8" s="2"/>
      <c r="B8" s="167"/>
      <c r="C8" s="169"/>
      <c r="D8" s="171"/>
      <c r="E8" s="171"/>
      <c r="F8" s="58" t="s">
        <v>79</v>
      </c>
      <c r="G8" s="120" t="str" cm="1">
        <f t="array" aca="1" ref="G8" ca="1">IF(OR(ISBLANK(G6),G6="N/A"),"",IFERROR(INDEX(INDIRECT(AL6), MATCH(TRUE, EXACT(G6, INDIRECT(AC6)), 0)),""))</f>
        <v/>
      </c>
      <c r="H8" s="121" t="str" cm="1">
        <f t="array" aca="1" ref="H8" ca="1">IF(OR(ISBLANK(H6),H6="N/A"),"",IFERROR(INDEX(INDIRECT(AM6), MATCH(TRUE, EXACT(H6, INDIRECT(AD6)), 0)),""))</f>
        <v/>
      </c>
      <c r="I8" s="121" t="str" cm="1">
        <f t="array" aca="1" ref="I8" ca="1">IF(OR(ISBLANK(I6),I6="N/A"),"",IFERROR(INDEX(INDIRECT(AN6), MATCH(TRUE, EXACT(I6, INDIRECT(AE6)), 0)),""))</f>
        <v/>
      </c>
      <c r="J8" s="121" t="str" cm="1">
        <f t="array" aca="1" ref="J8" ca="1">IF(OR(ISBLANK(J6),J6="N/A"),"",IFERROR(INDEX(INDIRECT(AO6), MATCH(TRUE, EXACT(J6, INDIRECT(AF6)), 0)),""))</f>
        <v/>
      </c>
      <c r="K8" s="121" t="str" cm="1">
        <f t="array" aca="1" ref="K8" ca="1">IF(OR(ISBLANK(K6),K6="N/A"),"",IFERROR(INDEX(INDIRECT(AP6), MATCH(TRUE, EXACT(K6, INDIRECT(AG6)), 0)),""))</f>
        <v/>
      </c>
      <c r="L8" s="121" t="str" cm="1">
        <f t="array" aca="1" ref="L8" ca="1">IF(OR(ISBLANK(L6),L6="N/A"),"",IFERROR(INDEX(INDIRECT(AQ6), MATCH(TRUE, EXACT(L6, INDIRECT(AH6)), 0)),""))</f>
        <v/>
      </c>
      <c r="M8" s="121" t="str" cm="1">
        <f t="array" aca="1" ref="M8" ca="1">IF(OR(ISBLANK(M6),M6="N/A"),"",IFERROR(INDEX(INDIRECT(AR6), MATCH(TRUE, EXACT(M6, INDIRECT(AI6)), 0)),""))</f>
        <v/>
      </c>
      <c r="N8" s="121" t="str" cm="1">
        <f t="array" aca="1" ref="N8" ca="1">IF(OR(ISBLANK(N6),N6="N/A"),"",IFERROR(INDEX(INDIRECT(AS6), MATCH(TRUE, EXACT(N6, INDIRECT(AJ6)), 0)),""))</f>
        <v/>
      </c>
      <c r="O8" s="122" t="str" cm="1">
        <f t="array" aca="1" ref="O8" ca="1">IF(OR(ISBLANK(O6),O6="N/A"),"",IFERROR(INDEX(INDIRECT(AT6), MATCH(TRUE, EXACT(O6, INDIRECT(AK6)), 0)),""))</f>
        <v/>
      </c>
      <c r="P8" s="175"/>
      <c r="Q8" s="177"/>
      <c r="R8" s="2"/>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row>
    <row r="9" spans="1:107" ht="21.65" customHeight="1" thickBot="1" x14ac:dyDescent="0.4">
      <c r="B9" s="166">
        <v>2</v>
      </c>
      <c r="C9" s="178" t="s">
        <v>46</v>
      </c>
      <c r="D9" s="170" t="str">
        <f t="shared" ref="D9" si="1">IF(S10=1,"アクロタイプを選択",IF(SUM(T10:AB10)&gt;0,"コードが アクロタイプと一致しません",IF(BL10="no","ポジションは異なるバリエーションでなければなりません",IF(SUM(CF10:CN10)&gt;0,"最小コンポーネントがありません",IF(BM10="no","これらのボーナスを一緒に申告することはできません","有効なACRO")))))</f>
        <v>アクロタイプを選択</v>
      </c>
      <c r="E9" s="170" t="str">
        <f>IF(D9="valid acro",DC10,"")</f>
        <v/>
      </c>
      <c r="F9" s="56" t="s">
        <v>47</v>
      </c>
      <c r="G9" s="5" t="s">
        <v>48</v>
      </c>
      <c r="H9" s="6" t="s">
        <v>49</v>
      </c>
      <c r="I9" s="6" t="s">
        <v>50</v>
      </c>
      <c r="J9" s="6" t="s">
        <v>51</v>
      </c>
      <c r="K9" s="7" t="s">
        <v>52</v>
      </c>
      <c r="L9" s="8" t="s">
        <v>53</v>
      </c>
      <c r="M9" s="8" t="s">
        <v>54</v>
      </c>
      <c r="N9" s="6" t="s">
        <v>55</v>
      </c>
      <c r="O9" s="9" t="s">
        <v>56</v>
      </c>
      <c r="P9" s="123" t="s">
        <v>57</v>
      </c>
      <c r="Q9" s="124" t="s">
        <v>58</v>
      </c>
      <c r="S9" s="48"/>
      <c r="T9" s="48"/>
      <c r="U9" s="49"/>
      <c r="V9" s="49"/>
      <c r="W9" s="49"/>
      <c r="X9" s="49"/>
      <c r="Y9" s="49"/>
      <c r="Z9" s="49"/>
      <c r="AA9" s="49"/>
      <c r="AB9" s="49"/>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2"/>
      <c r="CO9" s="48"/>
      <c r="CP9" s="48"/>
      <c r="CQ9" s="48"/>
      <c r="CR9" s="48"/>
      <c r="CS9" s="48"/>
      <c r="CT9" s="48"/>
      <c r="CU9" s="48"/>
      <c r="CV9" s="48"/>
      <c r="CW9" s="48"/>
      <c r="CX9" s="48"/>
      <c r="CY9" s="48"/>
      <c r="CZ9" s="48"/>
      <c r="DA9" s="48"/>
      <c r="DB9" s="48"/>
      <c r="DC9" s="48"/>
    </row>
    <row r="10" spans="1:107" ht="21" customHeight="1" x14ac:dyDescent="0.35">
      <c r="B10" s="167"/>
      <c r="C10" s="179"/>
      <c r="D10" s="171"/>
      <c r="E10" s="171"/>
      <c r="F10" s="57" t="s">
        <v>77</v>
      </c>
      <c r="G10" s="45"/>
      <c r="H10" s="46"/>
      <c r="I10" s="46"/>
      <c r="J10" s="46"/>
      <c r="K10" s="46"/>
      <c r="L10" s="46"/>
      <c r="M10" s="46"/>
      <c r="N10" s="46"/>
      <c r="O10" s="47"/>
      <c r="P10" s="172" t="str">
        <f>IF(D9="有効なACRO",CONCATENATE(CO10,"-",G10,IF(H10="","",CONCATENATE("-",H10)),IF(I10="","",CONCATENATE("-",I10)),CONCATENATE("-",J10),IF(K10="","",CONCATENATE("/",K10)),IF(L10="","",CONCATENATE("-",L10)),IF(M10="","",CONCATENATE("-",M10)),IF(N10="","",CONCATENATE("-",N10)),IF(O10="","",CONCATENATE("/",O10))),"")</f>
        <v/>
      </c>
      <c r="Q10" s="173"/>
      <c r="S10" s="48">
        <f>IF(OR(ISBLANK(C9),C9="SELECT TYPE"),1,IF(OR(C9="acro-a",C9="acro-b",C9="acro-c",C9="acro-p"),0))</f>
        <v>1</v>
      </c>
      <c r="T10" s="48" cm="1">
        <f t="array" aca="1" ref="T10" ca="1">IFERROR(_xlfn.XLOOKUP(G10,INDIRECT(AC10),INDIRECT(AC10)),1)</f>
        <v>1</v>
      </c>
      <c r="U10" s="48" cm="1">
        <f t="array" aca="1" ref="U10" ca="1">IFERROR(_xlfn.XLOOKUP(H10,INDIRECT(AD10),INDIRECT(AD10)),1)</f>
        <v>1</v>
      </c>
      <c r="V10" s="48" cm="1">
        <f t="array" aca="1" ref="V10" ca="1">IFERROR(_xlfn.XLOOKUP(I10,INDIRECT(AE10),INDIRECT(AE10)),1)</f>
        <v>1</v>
      </c>
      <c r="W10" s="48" cm="1">
        <f t="array" aca="1" ref="W10" ca="1">IFERROR(_xlfn.XLOOKUP(J10,INDIRECT(AF10),INDIRECT(AF10)),1)</f>
        <v>1</v>
      </c>
      <c r="X10" s="48" cm="1">
        <f t="array" aca="1" ref="X10" ca="1">IFERROR(_xlfn.XLOOKUP(K10,INDIRECT(AG10),INDIRECT(AG10)),1)</f>
        <v>1</v>
      </c>
      <c r="Y10" s="48" cm="1">
        <f t="array" aca="1" ref="Y10" ca="1">IFERROR(_xlfn.XLOOKUP(L10,INDIRECT(AH10),INDIRECT(AH10)),1)</f>
        <v>1</v>
      </c>
      <c r="Z10" s="48" cm="1">
        <f t="array" aca="1" ref="Z10" ca="1">IFERROR(_xlfn.XLOOKUP(M10,INDIRECT(AI10),INDIRECT(AI10)),1)</f>
        <v>1</v>
      </c>
      <c r="AA10" s="48" cm="1">
        <f t="array" aca="1" ref="AA10" ca="1">IFERROR(_xlfn.XLOOKUP(N10,INDIRECT(AJ10),INDIRECT(AJ10)),1)</f>
        <v>1</v>
      </c>
      <c r="AB10" s="48" cm="1">
        <f t="array" aca="1" ref="AB10" ca="1">IFERROR(_xlfn.XLOOKUP(O10,INDIRECT(AK10),INDIRECT(AK10)),1)</f>
        <v>1</v>
      </c>
      <c r="AC10" s="48" t="b">
        <f>IF($C9="Acro-A","Cons_A",IF($C9="Acro-B","Cons_B",IF($C9="Acro-C","Cons_C",IF($C9="Acro-P","Cons_P"))))</f>
        <v>0</v>
      </c>
      <c r="AD10" s="48" t="b">
        <f>IF($C9="Acro-A","Conn_A",IF($C9="Acro-B","Conn_B",IF($C9="Acro-C","Conn_C",IF($C9="Acro-P","Conn_P"))))</f>
        <v>0</v>
      </c>
      <c r="AE10" s="48" t="b">
        <f>IF($C9="Acro-A","Dir_A",IF($C9="Acro-B","Dir_B",IF($C9="Acro-C","Dir_C",IF($C9="Acro-P","Dir_P"))))</f>
        <v>0</v>
      </c>
      <c r="AF10" s="48" t="b">
        <f>IF($C9="Acro-A","Pos1_A",IF($C9="Acro-B","Pos1_B",IF($C9="Acro-C","Pos1_C",IF($C9="Acro-P","Pos1_P"))))</f>
        <v>0</v>
      </c>
      <c r="AG10" s="48" t="b">
        <f>IF($C9="Acro-A","Pos2_A",IF($C9="Acro-B","Pos2_B",IF($C9="Acro-C","Pos2_C",IF($C9="Acro-P","Pos2_P"))))</f>
        <v>0</v>
      </c>
      <c r="AH10" s="48" t="b">
        <f>IF($C9="Acro-A","RotB_A",IF($C9="Acro-B","RotB_B",IF($C9="Acro-C","RotB_C",IF($C9="Acro-P","RotB_P"))))</f>
        <v>0</v>
      </c>
      <c r="AI10" s="48" t="b">
        <f>IF($C9="Acro-A","Rot_A",IF($C9="Acro-B","Rot_B",IF($C9="Acro-C","Rot_C",IF($C9="Acro-P","Rot_P"))))</f>
        <v>0</v>
      </c>
      <c r="AJ10" s="48" t="b">
        <f>IF($C9="Acro-A","Bon1_A",IF($C9="Acro-B","Bon1_B",IF($C9="Acro-C","Bon1_C",IF($C9="Acro-P","Bon1_P"))))</f>
        <v>0</v>
      </c>
      <c r="AK10" s="48" t="b">
        <f>IF($C9="Acro-A","Bon1_A",IF($C9="Acro-B","Bon1_B",IF($C9="Acro-C","Bon1_C",IF($C9="Acro-P","Bon1_P"))))</f>
        <v>0</v>
      </c>
      <c r="AL10" s="48" t="b">
        <f>IF($C9="Acro-A","ConsNot_A",IF($C9="Acro-B","ConsNot_B",IF($C9="Acro-C","ConsNot_C",IF($C9="Acro-P","ConsNot_P"))))</f>
        <v>0</v>
      </c>
      <c r="AM10" s="48" t="b">
        <f>IF($C9="Acro-A","ConnNot_A",IF($C9="Acro-B","ConnNot_B",IF($C9="Acro-C","ConnNot_C",IF($C9="Acro-P","ConnNot_P"))))</f>
        <v>0</v>
      </c>
      <c r="AN10" s="48" t="b">
        <f>IF($C9="Acro-A","DirNot_A",IF($C9="Acro-B","DirNot_B",IF($C9="Acro-C","DirNot_C",IF($C9="Acro-P","DirNot_P"))))</f>
        <v>0</v>
      </c>
      <c r="AO10" s="48" t="b">
        <f>IF($C9="Acro-A","Pos1Not_A",IF($C9="Acro-B","Pos1Not_B",IF($C9="Acro-C","Pos1Not_C",IF($C9="Acro-P","Pos1Not_P"))))</f>
        <v>0</v>
      </c>
      <c r="AP10" s="48" t="b">
        <f>IF($C9="Acro-A","Pos2Not_A",IF($C9="Acro-B","Pos2Not_B",IF($C9="Acro-C","Pos2Not_C",IF($C9="Acro-P","Pos2Not_P"))))</f>
        <v>0</v>
      </c>
      <c r="AQ10" s="48" t="b">
        <f>IF($C9="Acro-A","RotBNot_A",IF($C9="Acro-B","RotBNot_B",IF($C9="Acro-C","RotBNot_C",IF($C9="Acro-P","RotBNot_P"))))</f>
        <v>0</v>
      </c>
      <c r="AR10" s="48" t="b">
        <f>IF($C9="Acro-A","RotNot_A",IF($C9="Acro-B","RotNot_B",IF($C9="Acro-C","RotNot_C",IF($C9="Acro-P","RotNot_P"))))</f>
        <v>0</v>
      </c>
      <c r="AS10" s="48" t="b">
        <f>IF($C9="Acro-A","Bon1Not_A",IF($C9="Acro-B","Bon1Not_B",IF($C9="Acro-C","Bon1Not_C",IF($C9="Acro-P","Bon1Not_P"))))</f>
        <v>0</v>
      </c>
      <c r="AT10" s="48" t="b">
        <f>IF($C9="Acro-A","Bon1Not_A",IF($C9="Acro-B","Bon1Not_B",IF($C9="Acro-C","Bon1Not_C",IF($C9="Acro-P","Bon1Not_P"))))</f>
        <v>0</v>
      </c>
      <c r="AU10" s="48" t="b">
        <f>IF($C9="Acro-A","ConsDD_A",IF($C9="Acro-B","ConsDD_B",IF($C9="Acro-C","ConsDD_C",IF($C9="Acro-P","ConsDD_P"))))</f>
        <v>0</v>
      </c>
      <c r="AV10" s="48" t="b">
        <f>IF($C9="Acro-A","ConnDD_A",IF($C9="Acro-B","ConnDD_B",IF($C9="Acro-C","ConnDD_C",IF($C9="Acro-P","ConnDD_P"))))</f>
        <v>0</v>
      </c>
      <c r="AW10" s="48" t="b">
        <f>IF($C9="Acro-A","DirDD_A",IF($C9="Acro-B","DirDD_B",IF($C9="Acro-C","DirDD_C",IF($C9="Acro-P","DirDD_P"))))</f>
        <v>0</v>
      </c>
      <c r="AX10" s="48" t="b">
        <f>IF($C9="Acro-A","Pos1DD_A",IF($C9="Acro-B","Pos1DD_B",IF($C9="Acro-C","Pos1DD_C",IF($C9="Acro-P","Pos1DD_P"))))</f>
        <v>0</v>
      </c>
      <c r="AY10" s="48" t="b">
        <f>IF($C9="Acro-A","Pos2DD_A",IF($C9="Acro-B","Pos2DD_B",IF($C9="Acro-C","Pos2DD_C",IF($C9="Acro-P","Pos2DD_P"))))</f>
        <v>0</v>
      </c>
      <c r="AZ10" s="48" t="b">
        <f>IF($C9="Acro-A","RotBDD_A",IF($C9="Acro-B","RotBDD_B",IF($C9="Acro-C","RotBDD_C",IF($C9="Acro-P","RotBDD_P"))))</f>
        <v>0</v>
      </c>
      <c r="BA10" s="48" t="b">
        <f>IF($C9="Acro-A","RotDD_A",IF($C9="Acro-B","RotDD_B",IF($C9="Acro-C","RotDD_C",IF($C9="Acro-P","RotDD_P"))))</f>
        <v>0</v>
      </c>
      <c r="BB10" s="48" t="b">
        <f>IF($C9="Acro-A","Bon1DD_A",IF($C9="Acro-B","Bon1DD_B",IF($C9="Acro-C","Bon1DD_C",IF($C9="Acro-P","Bon1DD_P"))))</f>
        <v>0</v>
      </c>
      <c r="BC10" s="48" t="b">
        <f>IF($C9="Acro-A","Bon1DD_A",IF($C9="Acro-B","Bon1DD_B",IF($C9="Acro-C","Bon1DD_C",IF($C9="Acro-P","Bon1DD_P"))))</f>
        <v>0</v>
      </c>
      <c r="BD10" s="48" t="b">
        <f>IF($C9="Acro-A","Pos1Var_A",IF($C9="Acro-B","Pos1Var_B",IF($C9="Acro-C","Pos1Var_C",IF($C9="Acro-P","Pos1Var_P"))))</f>
        <v>0</v>
      </c>
      <c r="BE10" s="48" t="b">
        <f>IF($C9="Acro-A","Pos2Var_A",IF($C9="Acro-B","Pos2Var_B",IF($C9="Acro-C","Pos2Var_C",IF($C9="Acro-P","Pos2Var_P"))))</f>
        <v>0</v>
      </c>
      <c r="BF10" s="48" t="b">
        <f>IF($C9="Acro-A","Bon1Var_A",IF($C9="Acro-B","Bon1Var_B",IF($C9="Acro-C","Bon1Var_C",IF($C9="Acro-P","Bon1Var_P"))))</f>
        <v>0</v>
      </c>
      <c r="BG10" s="48" t="b">
        <f>IF($C9="Acro-A","Bon1Var_A",IF($C9="Acro-B","Bon1Var_B",IF($C9="Acro-C","Bon1Var_C",IF($C9="Acro-P","Bon1Var_P"))))</f>
        <v>0</v>
      </c>
      <c r="BH10" s="48" cm="1">
        <f t="array" aca="1" ref="BH10" ca="1">IFERROR(INDEX(INDIRECT(BD10),MATCH(TRUE,EXACT(J10,INDIRECT(AF10)),0)),0)</f>
        <v>0</v>
      </c>
      <c r="BI10" s="48" cm="1">
        <f t="array" aca="1" ref="BI10" ca="1">IFERROR(INDEX(INDIRECT(BE10),MATCH(TRUE,EXACT(K10,INDIRECT(AG10)),0)),0)</f>
        <v>0</v>
      </c>
      <c r="BJ10" s="48" cm="1">
        <f t="array" aca="1" ref="BJ10" ca="1">IFERROR(INDEX(INDIRECT(BF10),MATCH(TRUE,EXACT(N10,INDIRECT(AJ10)),0)),0)</f>
        <v>0</v>
      </c>
      <c r="BK10" s="48" cm="1">
        <f t="array" aca="1" ref="BK10" ca="1">IFERROR(INDEX(INDIRECT(BG10),MATCH(TRUE,EXACT(O10,INDIRECT(AK10)),0)),0)</f>
        <v>0</v>
      </c>
      <c r="BL10" s="48" t="str">
        <f ca="1">IF(BH10=0,"ok",IF(BH10=BI10,"no","ok"))</f>
        <v>ok</v>
      </c>
      <c r="BM10" s="48" t="str">
        <f ca="1">IF(BJ10=0,"ok",IF(BJ10=BK10,"no","ok"))</f>
        <v>ok</v>
      </c>
      <c r="BN10" s="48" t="str">
        <f>IFERROR(IF(_xlfn.XLOOKUP(AC10,Requirements!$B:$B,Requirements!$C:$C)=0,"no","ok"),"")</f>
        <v/>
      </c>
      <c r="BO10" s="48" t="str">
        <f>IFERROR(IF(_xlfn.XLOOKUP(AD10,Requirements!$B:$B,Requirements!$C:$C)=0,"no","ok"),"")</f>
        <v/>
      </c>
      <c r="BP10" s="48" t="str">
        <f>IFERROR(IF(_xlfn.XLOOKUP(AE10,Requirements!$B:$B,Requirements!$C:$C)=0,"no","ok"),"")</f>
        <v/>
      </c>
      <c r="BQ10" s="48" t="str">
        <f>IFERROR(IF(_xlfn.XLOOKUP(AF10,Requirements!$B:$B,Requirements!$C:$C)=0,"no","ok"),"")</f>
        <v/>
      </c>
      <c r="BR10" s="48" t="str">
        <f>IFERROR(IF(_xlfn.XLOOKUP(AG10,Requirements!$B:$B,Requirements!$C:$C)=0,"no","ok"),"")</f>
        <v/>
      </c>
      <c r="BS10" s="48" t="str">
        <f>IFERROR(IF(_xlfn.XLOOKUP(AH10,Requirements!$B:$B,Requirements!$C:$C)=0,"no","ok"),"")</f>
        <v/>
      </c>
      <c r="BT10" s="48" t="str">
        <f>IFERROR(IF(_xlfn.XLOOKUP(AI10,Requirements!$B:$B,Requirements!$C:$C)=0,"no","ok"),"")</f>
        <v/>
      </c>
      <c r="BU10" s="48" t="str">
        <f>IFERROR(IF(_xlfn.XLOOKUP(AJ10,Requirements!$B:$B,Requirements!$C:$C)=0,"no","ok"),"")</f>
        <v/>
      </c>
      <c r="BV10" s="48" t="str">
        <f>IFERROR(IF(_xlfn.XLOOKUP(AK10,Requirements!$B:$B,Requirements!$C:$C)=0,"no","ok"),"")</f>
        <v/>
      </c>
      <c r="BW10" s="48" t="str">
        <f>IFERROR(IF(_xlfn.XLOOKUP(AC10,Requirements!$B:$B,Requirements!$D:$D)=0,"no","ok"),"")</f>
        <v/>
      </c>
      <c r="BX10" s="48" t="str">
        <f>IFERROR(IF(_xlfn.XLOOKUP(AD10,Requirements!$B:$B,Requirements!$D:$D)=0,"no","ok"),"")</f>
        <v/>
      </c>
      <c r="BY10" s="48" t="str">
        <f>IFERROR(IF(_xlfn.XLOOKUP(AE10,Requirements!$B:$B,Requirements!$D:$D)=0,"no","ok"),"")</f>
        <v/>
      </c>
      <c r="BZ10" s="48" t="str">
        <f>IFERROR(IF(_xlfn.XLOOKUP(AF10,Requirements!$B:$B,Requirements!$D:$D)=0,"no","ok"),"")</f>
        <v/>
      </c>
      <c r="CA10" s="48" t="str">
        <f>IFERROR(IF(_xlfn.XLOOKUP(AG10,Requirements!$B:$B,Requirements!$D:$D)=0,"no","ok"),"")</f>
        <v/>
      </c>
      <c r="CB10" s="48" t="str">
        <f>IFERROR(IF(_xlfn.XLOOKUP(AH10,Requirements!$B:$B,Requirements!$D:$D)=0,"no","ok"),"")</f>
        <v/>
      </c>
      <c r="CC10" s="48" t="str">
        <f>IFERROR(IF(_xlfn.XLOOKUP(AI10,Requirements!$B:$B,Requirements!$D:$D)=0,"no","ok"),"")</f>
        <v/>
      </c>
      <c r="CD10" s="48" t="str">
        <f>IFERROR(IF(_xlfn.XLOOKUP(AJ10,Requirements!$B:$B,Requirements!$D:$D)=0,"no","ok"),"")</f>
        <v/>
      </c>
      <c r="CE10" s="48" t="str">
        <f>IFERROR(IF(_xlfn.XLOOKUP(AK10,Requirements!$B:$B,Requirements!$D:$D)=0,"no","ok"),"")</f>
        <v/>
      </c>
      <c r="CF10" s="48">
        <f t="shared" ref="CF10:CN10" si="2">IF(AND(BW10="ok",ISBLANK(G10)),1,0)</f>
        <v>0</v>
      </c>
      <c r="CG10" s="48">
        <f t="shared" si="2"/>
        <v>0</v>
      </c>
      <c r="CH10" s="48">
        <f t="shared" si="2"/>
        <v>0</v>
      </c>
      <c r="CI10" s="48">
        <f t="shared" si="2"/>
        <v>0</v>
      </c>
      <c r="CJ10" s="48">
        <f t="shared" si="2"/>
        <v>0</v>
      </c>
      <c r="CK10" s="48">
        <f t="shared" si="2"/>
        <v>0</v>
      </c>
      <c r="CL10" s="48">
        <f t="shared" si="2"/>
        <v>0</v>
      </c>
      <c r="CM10" s="48">
        <f t="shared" si="2"/>
        <v>0</v>
      </c>
      <c r="CN10" s="48">
        <f t="shared" si="2"/>
        <v>0</v>
      </c>
      <c r="CO10" s="48" t="str">
        <f>IF(NOT(C9="SELECT TYPE"),RIGHT(C9,1),"")</f>
        <v/>
      </c>
      <c r="CP10" s="48" t="str">
        <f ca="1">IF(BH10=0,"",CONCATENATE(CO10,"&amp;",BH10))</f>
        <v/>
      </c>
      <c r="CQ10" s="48" t="str">
        <f ca="1">IF(BI10=0,"",CONCATENATE(CO10,"&amp;",BI10))</f>
        <v/>
      </c>
      <c r="CR10" s="48" t="str">
        <f ca="1">IF(LEN(CP10)=0,"",COUNTIF($CP$6:$CQ$50,CP10))</f>
        <v/>
      </c>
      <c r="CS10" s="48" t="str">
        <f ca="1">IF(LEN(CQ10)=0,"",COUNTIF($CP$6:$CQ$50,CQ10))</f>
        <v/>
      </c>
      <c r="CT10" s="48" t="str">
        <f ca="1">IF(T10&lt;=1,"",CONCATENATE(CO10,"&amp;",T10))</f>
        <v/>
      </c>
      <c r="CU10" s="48" t="str">
        <f ca="1">IF(LEN(CT10)=0,"",COUNTIF($CT$6:$CT$50,CT10))</f>
        <v/>
      </c>
      <c r="CV10" s="48" t="str">
        <f ca="1">IF(U10&lt;=1,"",CONCATENATE(CO10,"&amp;",U10))</f>
        <v/>
      </c>
      <c r="CW10" s="48" t="str">
        <f ca="1">IF(LEN(CV10)=0,"",COUNTIF($CV$6:$CV$50,CV10))</f>
        <v/>
      </c>
      <c r="CX10" s="48">
        <f ca="1">IF(LEN(CR10)=0,0,IF(CR10&gt;1,1,0))</f>
        <v>0</v>
      </c>
      <c r="CY10" s="48">
        <f ca="1">IF(LEN(CS10)=0,0,IF(CS10&gt;1,1,0))</f>
        <v>0</v>
      </c>
      <c r="CZ10" s="48">
        <f ca="1">IF(LEN(CU10)=0,0,IF(CU10&gt;1,1,0))</f>
        <v>0</v>
      </c>
      <c r="DA10" s="48">
        <f ca="1">IF(LEN(CW10)=0,0,IF(CW10&gt;1,1,0))</f>
        <v>0</v>
      </c>
      <c r="DB10" s="48" t="b">
        <f>IF(CO10="A",IF(OR(CX10&gt;0,CY10&gt;0),1,0),IF(CO10="B",IF(OR(CZ10&gt;0,DA10&gt;0),1,0),IF(CO10="C",IF(CZ10&gt;0,1,0),IF(CO10="P",IF(OR(CX10&gt;0,CY10&gt;0,CZ10&gt;0,DA10&gt;0),1,0)))))</f>
        <v>0</v>
      </c>
      <c r="DC10" s="48" t="str">
        <f>IF(DB10&gt;0,"警告:このアクロは、同じグループ内の別のアクロと「同じ」です","明確なACRO")</f>
        <v>警告:このアクロは、同じグループ内の別のアクロと「同じ」です</v>
      </c>
    </row>
    <row r="11" spans="1:107" ht="15.75" customHeight="1" x14ac:dyDescent="0.35">
      <c r="B11" s="167"/>
      <c r="C11" s="179"/>
      <c r="D11" s="171"/>
      <c r="E11" s="171"/>
      <c r="F11" s="57" t="s">
        <v>78</v>
      </c>
      <c r="G11" s="117" t="str" cm="1">
        <f t="array" aca="1" ref="G11" ca="1">IF(OR(ISBLANK(G10),G10="N/A"),"",IFERROR(INDEX(INDIRECT(AU10), MATCH(TRUE, EXACT(G10, INDIRECT(AC10)), 0)),0))</f>
        <v/>
      </c>
      <c r="H11" s="118" t="str" cm="1">
        <f t="array" aca="1" ref="H11" ca="1">IF(OR(ISBLANK(H10),H10="N/A"),"",IFERROR(INDEX(INDIRECT(AV10), MATCH(TRUE, EXACT(H10, INDIRECT(AD10)), 0)),0))</f>
        <v/>
      </c>
      <c r="I11" s="118" t="str" cm="1">
        <f t="array" aca="1" ref="I11" ca="1">IF(OR(ISBLANK(I10),I10="N/A"),"",IFERROR(INDEX(INDIRECT(AW10), MATCH(TRUE, EXACT(I10, INDIRECT(AE10)), 0)),0))</f>
        <v/>
      </c>
      <c r="J11" s="118" t="str" cm="1">
        <f t="array" aca="1" ref="J11" ca="1">IF(OR(ISBLANK(J10),J10="N/A"),"",IFERROR(INDEX(INDIRECT(AX10), MATCH(TRUE, EXACT(J10, INDIRECT(AF10)), 0)),0))</f>
        <v/>
      </c>
      <c r="K11" s="118" t="str" cm="1">
        <f t="array" aca="1" ref="K11" ca="1">IF(OR(ISBLANK(K10),K10="N/A"),"",IFERROR(INDEX(INDIRECT(AY10), MATCH(TRUE, EXACT(K10, INDIRECT(AG10)), 0)),0))</f>
        <v/>
      </c>
      <c r="L11" s="118" t="str" cm="1">
        <f t="array" aca="1" ref="L11" ca="1">IF(OR(ISBLANK(L10),L10="N/A"),"",IFERROR(INDEX(INDIRECT(AZ10), MATCH(TRUE, EXACT(L10, INDIRECT(AH10)), 0)),0))</f>
        <v/>
      </c>
      <c r="M11" s="118" t="str" cm="1">
        <f t="array" aca="1" ref="M11" ca="1">IF(OR(ISBLANK(M10),M10="N/A"),"",IFERROR(INDEX(INDIRECT(BA10), MATCH(TRUE, EXACT(M10, INDIRECT(AI10)), 0)),0))</f>
        <v/>
      </c>
      <c r="N11" s="118" t="str" cm="1">
        <f t="array" aca="1" ref="N11" ca="1">IF(OR(ISBLANK(N10),N10="N/A"),"",IFERROR(INDEX(INDIRECT(BB10), MATCH(TRUE, EXACT(N10, INDIRECT(AJ10)), 0)),0))</f>
        <v/>
      </c>
      <c r="O11" s="119" t="str" cm="1">
        <f t="array" aca="1" ref="O11" ca="1">IF(OR(ISBLANK(O10),O10="N/A"),"",IFERROR(INDEX(INDIRECT(BC10), MATCH(TRUE, EXACT(O10, INDIRECT(AK10)), 0)),0))</f>
        <v/>
      </c>
      <c r="P11" s="174" t="str">
        <f>IF(D9="有効なACRO",SUM(G11:O11),IF(D9="アクロタイプを選択","最初にタイプを選択","誤りを修正"))</f>
        <v>最初にタイプを選択</v>
      </c>
      <c r="Q11" s="176" t="str">
        <f>IF(D9="有効なACRO",P11+0.5,IF(D9="アクロタイプを選択","最初にタイプを選択","誤りを修正"))</f>
        <v>最初にタイプを選択</v>
      </c>
      <c r="S11" s="49"/>
      <c r="T11" s="48"/>
      <c r="U11" s="48"/>
      <c r="V11" s="48"/>
      <c r="W11" s="48"/>
      <c r="X11" s="49"/>
      <c r="Y11" s="49"/>
      <c r="Z11" s="49"/>
      <c r="AA11" s="49"/>
      <c r="AB11" s="49"/>
      <c r="AC11" s="48"/>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CO11" s="48"/>
      <c r="CP11" s="48"/>
      <c r="CQ11" s="48"/>
      <c r="CR11" s="48"/>
      <c r="CS11" s="48"/>
      <c r="CT11" s="48"/>
      <c r="CU11" s="48"/>
      <c r="CV11" s="48"/>
      <c r="CW11" s="48"/>
      <c r="CX11" s="48"/>
      <c r="CY11" s="48"/>
      <c r="CZ11" s="48"/>
      <c r="DA11" s="48"/>
      <c r="DB11" s="48"/>
      <c r="DC11" s="48"/>
    </row>
    <row r="12" spans="1:107" ht="33.65" customHeight="1" thickBot="1" x14ac:dyDescent="0.4">
      <c r="B12" s="167"/>
      <c r="C12" s="180"/>
      <c r="D12" s="171"/>
      <c r="E12" s="171"/>
      <c r="F12" s="58" t="s">
        <v>79</v>
      </c>
      <c r="G12" s="120" t="str" cm="1">
        <f t="array" aca="1" ref="G12" ca="1">IF(OR(ISBLANK(G10),G10="N/A"),"",IFERROR(INDEX(INDIRECT(AL10), MATCH(TRUE, EXACT(G10, INDIRECT(AC10)), 0)),""))</f>
        <v/>
      </c>
      <c r="H12" s="121" t="str" cm="1">
        <f t="array" aca="1" ref="H12" ca="1">IF(OR(ISBLANK(H10),H10="N/A"),"",IFERROR(INDEX(INDIRECT(AM10), MATCH(TRUE, EXACT(H10, INDIRECT(AD10)), 0)),""))</f>
        <v/>
      </c>
      <c r="I12" s="121" t="str" cm="1">
        <f t="array" aca="1" ref="I12" ca="1">IF(OR(ISBLANK(I10),I10="N/A"),"",IFERROR(INDEX(INDIRECT(AN10), MATCH(TRUE, EXACT(I10, INDIRECT(AE10)), 0)),""))</f>
        <v/>
      </c>
      <c r="J12" s="121" t="str" cm="1">
        <f t="array" aca="1" ref="J12" ca="1">IF(OR(ISBLANK(J10),J10="N/A"),"",IFERROR(INDEX(INDIRECT(AO10), MATCH(TRUE, EXACT(J10, INDIRECT(AF10)), 0)),""))</f>
        <v/>
      </c>
      <c r="K12" s="121" t="str" cm="1">
        <f t="array" aca="1" ref="K12" ca="1">IF(OR(ISBLANK(K10),K10="N/A"),"",IFERROR(INDEX(INDIRECT(AP10), MATCH(TRUE, EXACT(K10, INDIRECT(AG10)), 0)),""))</f>
        <v/>
      </c>
      <c r="L12" s="121" t="str" cm="1">
        <f t="array" aca="1" ref="L12" ca="1">IF(OR(ISBLANK(L10),L10="N/A"),"",IFERROR(INDEX(INDIRECT(AQ10), MATCH(TRUE, EXACT(L10, INDIRECT(AH10)), 0)),""))</f>
        <v/>
      </c>
      <c r="M12" s="121" t="str" cm="1">
        <f t="array" aca="1" ref="M12" ca="1">IF(OR(ISBLANK(M10),M10="N/A"),"",IFERROR(INDEX(INDIRECT(AR10), MATCH(TRUE, EXACT(M10, INDIRECT(AI10)), 0)),""))</f>
        <v/>
      </c>
      <c r="N12" s="121" t="str" cm="1">
        <f t="array" aca="1" ref="N12" ca="1">IF(OR(ISBLANK(N10),N10="N/A"),"",IFERROR(INDEX(INDIRECT(AS10), MATCH(TRUE, EXACT(N10, INDIRECT(AJ10)), 0)),""))</f>
        <v/>
      </c>
      <c r="O12" s="122" t="str" cm="1">
        <f t="array" aca="1" ref="O12" ca="1">IF(OR(ISBLANK(O10),O10="N/A"),"",IFERROR(INDEX(INDIRECT(AT10), MATCH(TRUE, EXACT(O10, INDIRECT(AK10)), 0)),""))</f>
        <v/>
      </c>
      <c r="P12" s="175"/>
      <c r="Q12" s="177"/>
      <c r="S12" s="49"/>
      <c r="T12" s="48"/>
      <c r="U12" s="48"/>
      <c r="V12" s="48"/>
      <c r="W12" s="48"/>
      <c r="X12" s="49"/>
      <c r="Y12" s="49"/>
      <c r="Z12" s="49"/>
      <c r="AA12" s="49"/>
      <c r="AB12" s="49"/>
      <c r="AC12" s="48"/>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CO12" s="48"/>
      <c r="CP12" s="48"/>
      <c r="CQ12" s="48"/>
      <c r="CR12" s="48"/>
      <c r="CS12" s="48"/>
      <c r="CT12" s="48"/>
      <c r="CU12" s="48"/>
      <c r="CV12" s="48"/>
      <c r="CW12" s="48"/>
      <c r="CX12" s="48"/>
      <c r="CY12" s="48"/>
      <c r="CZ12" s="48"/>
      <c r="DA12" s="48"/>
      <c r="DB12" s="48"/>
      <c r="DC12" s="48"/>
    </row>
    <row r="13" spans="1:107" ht="21.65" customHeight="1" thickBot="1" x14ac:dyDescent="0.4">
      <c r="B13" s="166">
        <v>3</v>
      </c>
      <c r="C13" s="168" t="s">
        <v>46</v>
      </c>
      <c r="D13" s="170" t="str">
        <f t="shared" ref="D13" si="3">IF(S14=1,"アクロタイプを選択",IF(SUM(T14:AB14)&gt;0,"コードが アクロタイプと一致しません",IF(BL14="no","ポジションは異なるバリエーションでなければなりません",IF(SUM(CF14:CN14)&gt;0,"最小コンポーネントがありません",IF(BM14="no","これらのボーナスを一緒に申告することはできません","有効なACRO")))))</f>
        <v>アクロタイプを選択</v>
      </c>
      <c r="E13" s="170" t="str">
        <f>IF(D13="valid acro",DC14,"")</f>
        <v/>
      </c>
      <c r="F13" s="56" t="s">
        <v>47</v>
      </c>
      <c r="G13" s="5" t="s">
        <v>48</v>
      </c>
      <c r="H13" s="6" t="s">
        <v>49</v>
      </c>
      <c r="I13" s="6" t="s">
        <v>50</v>
      </c>
      <c r="J13" s="6" t="s">
        <v>51</v>
      </c>
      <c r="K13" s="7" t="s">
        <v>52</v>
      </c>
      <c r="L13" s="8" t="s">
        <v>53</v>
      </c>
      <c r="M13" s="8" t="s">
        <v>54</v>
      </c>
      <c r="N13" s="6" t="s">
        <v>55</v>
      </c>
      <c r="O13" s="9" t="s">
        <v>56</v>
      </c>
      <c r="P13" s="123" t="s">
        <v>57</v>
      </c>
      <c r="Q13" s="124" t="s">
        <v>58</v>
      </c>
      <c r="S13" s="49"/>
      <c r="T13" s="48"/>
      <c r="U13" s="48"/>
      <c r="V13" s="48"/>
      <c r="W13" s="48"/>
      <c r="X13" s="49"/>
      <c r="Y13" s="49"/>
      <c r="Z13" s="49"/>
      <c r="AA13" s="49"/>
      <c r="AB13" s="49"/>
      <c r="AC13" s="48"/>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CO13" s="48"/>
      <c r="CP13" s="48"/>
      <c r="CQ13" s="48"/>
      <c r="CR13" s="48"/>
      <c r="CS13" s="48"/>
      <c r="CT13" s="48"/>
      <c r="CU13" s="48"/>
      <c r="CV13" s="48"/>
      <c r="CW13" s="48"/>
      <c r="CX13" s="48"/>
      <c r="CY13" s="48"/>
      <c r="CZ13" s="48"/>
      <c r="DA13" s="48"/>
      <c r="DB13" s="48"/>
      <c r="DC13" s="48"/>
    </row>
    <row r="14" spans="1:107" ht="21" customHeight="1" x14ac:dyDescent="0.35">
      <c r="B14" s="167"/>
      <c r="C14" s="169"/>
      <c r="D14" s="171"/>
      <c r="E14" s="171"/>
      <c r="F14" s="57" t="s">
        <v>77</v>
      </c>
      <c r="G14" s="45"/>
      <c r="H14" s="46"/>
      <c r="I14" s="46"/>
      <c r="J14" s="46"/>
      <c r="K14" s="46"/>
      <c r="L14" s="46"/>
      <c r="M14" s="46"/>
      <c r="N14" s="46"/>
      <c r="O14" s="47"/>
      <c r="P14" s="172" t="str">
        <f>IF(D13="有効なACRO",CONCATENATE(CO14,"-",G14,IF(H14="","",CONCATENATE("-",H14)),IF(I14="","",CONCATENATE("-",I14)),CONCATENATE("-",J14),IF(K14="","",CONCATENATE("/",K14)),IF(L14="","",CONCATENATE("-",L14)),IF(M14="","",CONCATENATE("-",M14)),IF(N14="","",CONCATENATE("-",N14)),IF(O14="","",CONCATENATE("/",O14))),"")</f>
        <v/>
      </c>
      <c r="Q14" s="173"/>
      <c r="S14" s="48">
        <f>IF(OR(ISBLANK(C13),C13="SELECT TYPE"),1,IF(OR(C13="acro-a",C13="acro-b",C13="acro-c",C13="acro-p"),0))</f>
        <v>1</v>
      </c>
      <c r="T14" s="48" cm="1">
        <f t="array" aca="1" ref="T14" ca="1">IFERROR(_xlfn.XLOOKUP(G14,INDIRECT(AC14),INDIRECT(AC14)),1)</f>
        <v>1</v>
      </c>
      <c r="U14" s="48" cm="1">
        <f t="array" aca="1" ref="U14" ca="1">IFERROR(_xlfn.XLOOKUP(H14,INDIRECT(AD14),INDIRECT(AD14)),1)</f>
        <v>1</v>
      </c>
      <c r="V14" s="48" cm="1">
        <f t="array" aca="1" ref="V14" ca="1">IFERROR(_xlfn.XLOOKUP(I14,INDIRECT(AE14),INDIRECT(AE14)),1)</f>
        <v>1</v>
      </c>
      <c r="W14" s="48" cm="1">
        <f t="array" aca="1" ref="W14" ca="1">IFERROR(_xlfn.XLOOKUP(J14,INDIRECT(AF14),INDIRECT(AF14)),1)</f>
        <v>1</v>
      </c>
      <c r="X14" s="48" cm="1">
        <f t="array" aca="1" ref="X14" ca="1">IFERROR(_xlfn.XLOOKUP(K14,INDIRECT(AG14),INDIRECT(AG14)),1)</f>
        <v>1</v>
      </c>
      <c r="Y14" s="48" cm="1">
        <f t="array" aca="1" ref="Y14" ca="1">IFERROR(_xlfn.XLOOKUP(L14,INDIRECT(AH14),INDIRECT(AH14)),1)</f>
        <v>1</v>
      </c>
      <c r="Z14" s="48" cm="1">
        <f t="array" aca="1" ref="Z14" ca="1">IFERROR(_xlfn.XLOOKUP(M14,INDIRECT(AI14),INDIRECT(AI14)),1)</f>
        <v>1</v>
      </c>
      <c r="AA14" s="48" cm="1">
        <f t="array" aca="1" ref="AA14" ca="1">IFERROR(_xlfn.XLOOKUP(N14,INDIRECT(AJ14),INDIRECT(AJ14)),1)</f>
        <v>1</v>
      </c>
      <c r="AB14" s="48" cm="1">
        <f t="array" aca="1" ref="AB14" ca="1">IFERROR(_xlfn.XLOOKUP(O14,INDIRECT(AK14),INDIRECT(AK14)),1)</f>
        <v>1</v>
      </c>
      <c r="AC14" s="48" t="b">
        <f>IF($C13="Acro-A","Cons_A",IF($C13="Acro-B","Cons_B",IF($C13="Acro-C","Cons_C",IF($C13="Acro-P","Cons_P"))))</f>
        <v>0</v>
      </c>
      <c r="AD14" s="48" t="b">
        <f>IF($C13="Acro-A","Conn_A",IF($C13="Acro-B","Conn_B",IF($C13="Acro-C","Conn_C",IF($C13="Acro-P","Conn_P"))))</f>
        <v>0</v>
      </c>
      <c r="AE14" s="48" t="b">
        <f>IF($C13="Acro-A","Dir_A",IF($C13="Acro-B","Dir_B",IF($C13="Acro-C","Dir_C",IF($C13="Acro-P","Dir_P"))))</f>
        <v>0</v>
      </c>
      <c r="AF14" s="48" t="b">
        <f>IF($C13="Acro-A","Pos1_A",IF($C13="Acro-B","Pos1_B",IF($C13="Acro-C","Pos1_C",IF($C13="Acro-P","Pos1_P"))))</f>
        <v>0</v>
      </c>
      <c r="AG14" s="48" t="b">
        <f>IF($C13="Acro-A","Pos2_A",IF($C13="Acro-B","Pos2_B",IF($C13="Acro-C","Pos2_C",IF($C13="Acro-P","Pos2_P"))))</f>
        <v>0</v>
      </c>
      <c r="AH14" s="48" t="b">
        <f>IF($C13="Acro-A","RotB_A",IF($C13="Acro-B","RotB_B",IF($C13="Acro-C","RotB_C",IF($C13="Acro-P","RotB_P"))))</f>
        <v>0</v>
      </c>
      <c r="AI14" s="48" t="b">
        <f>IF($C13="Acro-A","Rot_A",IF($C13="Acro-B","Rot_B",IF($C13="Acro-C","Rot_C",IF($C13="Acro-P","Rot_P"))))</f>
        <v>0</v>
      </c>
      <c r="AJ14" s="48" t="b">
        <f>IF($C13="Acro-A","Bon1_A",IF($C13="Acro-B","Bon1_B",IF($C13="Acro-C","Bon1_C",IF($C13="Acro-P","Bon1_P"))))</f>
        <v>0</v>
      </c>
      <c r="AK14" s="48" t="b">
        <f>IF($C13="Acro-A","Bon1_A",IF($C13="Acro-B","Bon1_B",IF($C13="Acro-C","Bon1_C",IF($C13="Acro-P","Bon1_P"))))</f>
        <v>0</v>
      </c>
      <c r="AL14" s="48" t="b">
        <f>IF($C13="Acro-A","ConsNot_A",IF($C13="Acro-B","ConsNot_B",IF($C13="Acro-C","ConsNot_C",IF($C13="Acro-P","ConsNot_P"))))</f>
        <v>0</v>
      </c>
      <c r="AM14" s="48" t="b">
        <f>IF($C13="Acro-A","ConnNot_A",IF($C13="Acro-B","ConnNot_B",IF($C13="Acro-C","ConnNot_C",IF($C13="Acro-P","ConnNot_P"))))</f>
        <v>0</v>
      </c>
      <c r="AN14" s="48" t="b">
        <f>IF($C13="Acro-A","DirNot_A",IF($C13="Acro-B","DirNot_B",IF($C13="Acro-C","DirNot_C",IF($C13="Acro-P","DirNot_P"))))</f>
        <v>0</v>
      </c>
      <c r="AO14" s="48" t="b">
        <f>IF($C13="Acro-A","Pos1Not_A",IF($C13="Acro-B","Pos1Not_B",IF($C13="Acro-C","Pos1Not_C",IF($C13="Acro-P","Pos1Not_P"))))</f>
        <v>0</v>
      </c>
      <c r="AP14" s="48" t="b">
        <f>IF($C13="Acro-A","Pos2Not_A",IF($C13="Acro-B","Pos2Not_B",IF($C13="Acro-C","Pos2Not_C",IF($C13="Acro-P","Pos2Not_P"))))</f>
        <v>0</v>
      </c>
      <c r="AQ14" s="48" t="b">
        <f>IF($C13="Acro-A","RotBNot_A",IF($C13="Acro-B","RotBNot_B",IF($C13="Acro-C","RotBNot_C",IF($C13="Acro-P","RotBNot_P"))))</f>
        <v>0</v>
      </c>
      <c r="AR14" s="48" t="b">
        <f>IF($C13="Acro-A","RotNot_A",IF($C13="Acro-B","RotNot_B",IF($C13="Acro-C","RotNot_C",IF($C13="Acro-P","RotNot_P"))))</f>
        <v>0</v>
      </c>
      <c r="AS14" s="48" t="b">
        <f>IF($C13="Acro-A","Bon1Not_A",IF($C13="Acro-B","Bon1Not_B",IF($C13="Acro-C","Bon1Not_C",IF($C13="Acro-P","Bon1Not_P"))))</f>
        <v>0</v>
      </c>
      <c r="AT14" s="48" t="b">
        <f>IF($C13="Acro-A","Bon1Not_A",IF($C13="Acro-B","Bon1Not_B",IF($C13="Acro-C","Bon1Not_C",IF($C13="Acro-P","Bon1Not_P"))))</f>
        <v>0</v>
      </c>
      <c r="AU14" s="48" t="b">
        <f>IF($C13="Acro-A","ConsDD_A",IF($C13="Acro-B","ConsDD_B",IF($C13="Acro-C","ConsDD_C",IF($C13="Acro-P","ConsDD_P"))))</f>
        <v>0</v>
      </c>
      <c r="AV14" s="48" t="b">
        <f>IF($C13="Acro-A","ConnDD_A",IF($C13="Acro-B","ConnDD_B",IF($C13="Acro-C","ConnDD_C",IF($C13="Acro-P","ConnDD_P"))))</f>
        <v>0</v>
      </c>
      <c r="AW14" s="48" t="b">
        <f>IF($C13="Acro-A","DirDD_A",IF($C13="Acro-B","DirDD_B",IF($C13="Acro-C","DirDD_C",IF($C13="Acro-P","DirDD_P"))))</f>
        <v>0</v>
      </c>
      <c r="AX14" s="48" t="b">
        <f>IF($C13="Acro-A","Pos1DD_A",IF($C13="Acro-B","Pos1DD_B",IF($C13="Acro-C","Pos1DD_C",IF($C13="Acro-P","Pos1DD_P"))))</f>
        <v>0</v>
      </c>
      <c r="AY14" s="48" t="b">
        <f>IF($C13="Acro-A","Pos2DD_A",IF($C13="Acro-B","Pos2DD_B",IF($C13="Acro-C","Pos2DD_C",IF($C13="Acro-P","Pos2DD_P"))))</f>
        <v>0</v>
      </c>
      <c r="AZ14" s="48" t="b">
        <f>IF($C13="Acro-A","RotBDD_A",IF($C13="Acro-B","RotBDD_B",IF($C13="Acro-C","RotBDD_C",IF($C13="Acro-P","RotBDD_P"))))</f>
        <v>0</v>
      </c>
      <c r="BA14" s="48" t="b">
        <f>IF($C13="Acro-A","RotDD_A",IF($C13="Acro-B","RotDD_B",IF($C13="Acro-C","RotDD_C",IF($C13="Acro-P","RotDD_P"))))</f>
        <v>0</v>
      </c>
      <c r="BB14" s="48" t="b">
        <f>IF($C13="Acro-A","Bon1DD_A",IF($C13="Acro-B","Bon1DD_B",IF($C13="Acro-C","Bon1DD_C",IF($C13="Acro-P","Bon1DD_P"))))</f>
        <v>0</v>
      </c>
      <c r="BC14" s="48" t="b">
        <f>IF($C13="Acro-A","Bon1DD_A",IF($C13="Acro-B","Bon1DD_B",IF($C13="Acro-C","Bon1DD_C",IF($C13="Acro-P","Bon1DD_P"))))</f>
        <v>0</v>
      </c>
      <c r="BD14" s="48" t="b">
        <f>IF($C13="Acro-A","Pos1Var_A",IF($C13="Acro-B","Pos1Var_B",IF($C13="Acro-C","Pos1Var_C",IF($C13="Acro-P","Pos1Var_P"))))</f>
        <v>0</v>
      </c>
      <c r="BE14" s="48" t="b">
        <f>IF($C13="Acro-A","Pos2Var_A",IF($C13="Acro-B","Pos2Var_B",IF($C13="Acro-C","Pos2Var_C",IF($C13="Acro-P","Pos2Var_P"))))</f>
        <v>0</v>
      </c>
      <c r="BF14" s="48" t="b">
        <f>IF($C13="Acro-A","Bon1Var_A",IF($C13="Acro-B","Bon1Var_B",IF($C13="Acro-C","Bon1Var_C",IF($C13="Acro-P","Bon1Var_P"))))</f>
        <v>0</v>
      </c>
      <c r="BG14" s="48" t="b">
        <f>IF($C13="Acro-A","Bon1Var_A",IF($C13="Acro-B","Bon1Var_B",IF($C13="Acro-C","Bon1Var_C",IF($C13="Acro-P","Bon1Var_P"))))</f>
        <v>0</v>
      </c>
      <c r="BH14" s="48" cm="1">
        <f t="array" aca="1" ref="BH14" ca="1">IFERROR(INDEX(INDIRECT(BD14),MATCH(TRUE,EXACT(J14,INDIRECT(AF14)),0)),0)</f>
        <v>0</v>
      </c>
      <c r="BI14" s="48" cm="1">
        <f t="array" aca="1" ref="BI14" ca="1">IFERROR(INDEX(INDIRECT(BE14),MATCH(TRUE,EXACT(K14,INDIRECT(AG14)),0)),0)</f>
        <v>0</v>
      </c>
      <c r="BJ14" s="48" cm="1">
        <f t="array" aca="1" ref="BJ14" ca="1">IFERROR(INDEX(INDIRECT(BF14),MATCH(TRUE,EXACT(N14,INDIRECT(AJ14)),0)),0)</f>
        <v>0</v>
      </c>
      <c r="BK14" s="48" cm="1">
        <f t="array" aca="1" ref="BK14" ca="1">IFERROR(INDEX(INDIRECT(BG14),MATCH(TRUE,EXACT(O14,INDIRECT(AK14)),0)),0)</f>
        <v>0</v>
      </c>
      <c r="BL14" s="48" t="str">
        <f ca="1">IF(BH14=0,"ok",IF(BH14=BI14,"no","ok"))</f>
        <v>ok</v>
      </c>
      <c r="BM14" s="48" t="str">
        <f ca="1">IF(BJ14=0,"ok",IF(BJ14=BK14,"no","ok"))</f>
        <v>ok</v>
      </c>
      <c r="BN14" s="48" t="str">
        <f>IFERROR(IF(_xlfn.XLOOKUP(AC14,Requirements!$B:$B,Requirements!$C:$C)=0,"no","ok"),"")</f>
        <v/>
      </c>
      <c r="BO14" s="48" t="str">
        <f>IFERROR(IF(_xlfn.XLOOKUP(AD14,Requirements!$B:$B,Requirements!$C:$C)=0,"no","ok"),"")</f>
        <v/>
      </c>
      <c r="BP14" s="48" t="str">
        <f>IFERROR(IF(_xlfn.XLOOKUP(AE14,Requirements!$B:$B,Requirements!$C:$C)=0,"no","ok"),"")</f>
        <v/>
      </c>
      <c r="BQ14" s="48" t="str">
        <f>IFERROR(IF(_xlfn.XLOOKUP(AF14,Requirements!$B:$B,Requirements!$C:$C)=0,"no","ok"),"")</f>
        <v/>
      </c>
      <c r="BR14" s="48" t="str">
        <f>IFERROR(IF(_xlfn.XLOOKUP(AG14,Requirements!$B:$B,Requirements!$C:$C)=0,"no","ok"),"")</f>
        <v/>
      </c>
      <c r="BS14" s="48" t="str">
        <f>IFERROR(IF(_xlfn.XLOOKUP(AH14,Requirements!$B:$B,Requirements!$C:$C)=0,"no","ok"),"")</f>
        <v/>
      </c>
      <c r="BT14" s="48" t="str">
        <f>IFERROR(IF(_xlfn.XLOOKUP(AI14,Requirements!$B:$B,Requirements!$C:$C)=0,"no","ok"),"")</f>
        <v/>
      </c>
      <c r="BU14" s="48" t="str">
        <f>IFERROR(IF(_xlfn.XLOOKUP(AJ14,Requirements!$B:$B,Requirements!$C:$C)=0,"no","ok"),"")</f>
        <v/>
      </c>
      <c r="BV14" s="48" t="str">
        <f>IFERROR(IF(_xlfn.XLOOKUP(AK14,Requirements!$B:$B,Requirements!$C:$C)=0,"no","ok"),"")</f>
        <v/>
      </c>
      <c r="BW14" s="48" t="str">
        <f>IFERROR(IF(_xlfn.XLOOKUP(AC14,Requirements!$B:$B,Requirements!$D:$D)=0,"no","ok"),"")</f>
        <v/>
      </c>
      <c r="BX14" s="48" t="str">
        <f>IFERROR(IF(_xlfn.XLOOKUP(AD14,Requirements!$B:$B,Requirements!$D:$D)=0,"no","ok"),"")</f>
        <v/>
      </c>
      <c r="BY14" s="48" t="str">
        <f>IFERROR(IF(_xlfn.XLOOKUP(AE14,Requirements!$B:$B,Requirements!$D:$D)=0,"no","ok"),"")</f>
        <v/>
      </c>
      <c r="BZ14" s="48" t="str">
        <f>IFERROR(IF(_xlfn.XLOOKUP(AF14,Requirements!$B:$B,Requirements!$D:$D)=0,"no","ok"),"")</f>
        <v/>
      </c>
      <c r="CA14" s="48" t="str">
        <f>IFERROR(IF(_xlfn.XLOOKUP(AG14,Requirements!$B:$B,Requirements!$D:$D)=0,"no","ok"),"")</f>
        <v/>
      </c>
      <c r="CB14" s="48" t="str">
        <f>IFERROR(IF(_xlfn.XLOOKUP(AH14,Requirements!$B:$B,Requirements!$D:$D)=0,"no","ok"),"")</f>
        <v/>
      </c>
      <c r="CC14" s="48" t="str">
        <f>IFERROR(IF(_xlfn.XLOOKUP(AI14,Requirements!$B:$B,Requirements!$D:$D)=0,"no","ok"),"")</f>
        <v/>
      </c>
      <c r="CD14" s="48" t="str">
        <f>IFERROR(IF(_xlfn.XLOOKUP(AJ14,Requirements!$B:$B,Requirements!$D:$D)=0,"no","ok"),"")</f>
        <v/>
      </c>
      <c r="CE14" s="48" t="str">
        <f>IFERROR(IF(_xlfn.XLOOKUP(AK14,Requirements!$B:$B,Requirements!$D:$D)=0,"no","ok"),"")</f>
        <v/>
      </c>
      <c r="CF14" s="48">
        <f t="shared" ref="CF14:CN14" si="4">IF(AND(BW14="ok",ISBLANK(G14)),1,0)</f>
        <v>0</v>
      </c>
      <c r="CG14" s="48">
        <f t="shared" si="4"/>
        <v>0</v>
      </c>
      <c r="CH14" s="48">
        <f t="shared" si="4"/>
        <v>0</v>
      </c>
      <c r="CI14" s="48">
        <f t="shared" si="4"/>
        <v>0</v>
      </c>
      <c r="CJ14" s="48">
        <f t="shared" si="4"/>
        <v>0</v>
      </c>
      <c r="CK14" s="48">
        <f t="shared" si="4"/>
        <v>0</v>
      </c>
      <c r="CL14" s="48">
        <f t="shared" si="4"/>
        <v>0</v>
      </c>
      <c r="CM14" s="48">
        <f t="shared" si="4"/>
        <v>0</v>
      </c>
      <c r="CN14" s="48">
        <f t="shared" si="4"/>
        <v>0</v>
      </c>
      <c r="CO14" s="48" t="str">
        <f>IF(NOT(C13="SELECT TYPE"),RIGHT(C13,1),"")</f>
        <v/>
      </c>
      <c r="CP14" s="48" t="str">
        <f ca="1">IF(BH14=0,"",CONCATENATE(CO14,"&amp;",BH14))</f>
        <v/>
      </c>
      <c r="CQ14" s="48" t="str">
        <f ca="1">IF(BI14=0,"",CONCATENATE(CO14,"&amp;",BI14))</f>
        <v/>
      </c>
      <c r="CR14" s="48" t="str">
        <f ca="1">IF(LEN(CP14)=0,"",COUNTIF($CP$6:$CQ$50,CP14))</f>
        <v/>
      </c>
      <c r="CS14" s="48" t="str">
        <f ca="1">IF(LEN(CQ14)=0,"",COUNTIF($CP$6:$CQ$50,CQ14))</f>
        <v/>
      </c>
      <c r="CT14" s="48" t="str">
        <f ca="1">IF(T14&lt;=1,"",CONCATENATE(CO14,"&amp;",T14))</f>
        <v/>
      </c>
      <c r="CU14" s="48" t="str">
        <f ca="1">IF(LEN(CT14)=0,"",COUNTIF($CT$6:$CT$50,CT14))</f>
        <v/>
      </c>
      <c r="CV14" s="48" t="str">
        <f ca="1">IF(U14&lt;=1,"",CONCATENATE(CO14,"&amp;",U14))</f>
        <v/>
      </c>
      <c r="CW14" s="48" t="str">
        <f ca="1">IF(LEN(CV14)=0,"",COUNTIF($CV$6:$CV$50,CV14))</f>
        <v/>
      </c>
      <c r="CX14" s="48">
        <f ca="1">IF(LEN(CR14)=0,0,IF(CR14&gt;1,1,0))</f>
        <v>0</v>
      </c>
      <c r="CY14" s="48">
        <f ca="1">IF(LEN(CS14)=0,0,IF(CS14&gt;1,1,0))</f>
        <v>0</v>
      </c>
      <c r="CZ14" s="48">
        <f ca="1">IF(LEN(CU14)=0,0,IF(CU14&gt;1,1,0))</f>
        <v>0</v>
      </c>
      <c r="DA14" s="48">
        <f ca="1">IF(LEN(CW14)=0,0,IF(CW14&gt;1,1,0))</f>
        <v>0</v>
      </c>
      <c r="DB14" s="48" t="b">
        <f>IF(CO14="A",IF(OR(CX14&gt;0,CY14&gt;0),1,0),IF(CO14="B",IF(OR(CZ14&gt;0,DA14&gt;0),1,0),IF(CO14="C",IF(CZ14&gt;0,1,0),IF(CO14="P",IF(OR(CX14&gt;0,CY14&gt;0,CZ14&gt;0,DA14&gt;0),1,0)))))</f>
        <v>0</v>
      </c>
      <c r="DC14" s="48" t="str">
        <f>IF(DB14&gt;0,"警告:このアクロは、同じグループ内の別のアクロと「同じ」です","明確なACRO")</f>
        <v>警告:このアクロは、同じグループ内の別のアクロと「同じ」です</v>
      </c>
    </row>
    <row r="15" spans="1:107" ht="16.5" customHeight="1" x14ac:dyDescent="0.35">
      <c r="B15" s="167"/>
      <c r="C15" s="169"/>
      <c r="D15" s="171"/>
      <c r="E15" s="171"/>
      <c r="F15" s="57" t="s">
        <v>78</v>
      </c>
      <c r="G15" s="117" t="str" cm="1">
        <f t="array" aca="1" ref="G15" ca="1">IF(OR(ISBLANK(G14),G14="N/A"),"",IFERROR(INDEX(INDIRECT(AU14), MATCH(TRUE, EXACT(G14, INDIRECT(AC14)), 0)),0))</f>
        <v/>
      </c>
      <c r="H15" s="118" t="str" cm="1">
        <f t="array" aca="1" ref="H15" ca="1">IF(OR(ISBLANK(H14),H14="N/A"),"",IFERROR(INDEX(INDIRECT(AV14), MATCH(TRUE, EXACT(H14, INDIRECT(AD14)), 0)),0))</f>
        <v/>
      </c>
      <c r="I15" s="118" t="str" cm="1">
        <f t="array" aca="1" ref="I15" ca="1">IF(OR(ISBLANK(I14),I14="N/A"),"",IFERROR(INDEX(INDIRECT(AW14), MATCH(TRUE, EXACT(I14, INDIRECT(AE14)), 0)),0))</f>
        <v/>
      </c>
      <c r="J15" s="118" t="str" cm="1">
        <f t="array" aca="1" ref="J15" ca="1">IF(OR(ISBLANK(J14),J14="N/A"),"",IFERROR(INDEX(INDIRECT(AX14), MATCH(TRUE, EXACT(J14, INDIRECT(AF14)), 0)),0))</f>
        <v/>
      </c>
      <c r="K15" s="118" t="str" cm="1">
        <f t="array" aca="1" ref="K15" ca="1">IF(OR(ISBLANK(K14),K14="N/A"),"",IFERROR(INDEX(INDIRECT(AY14), MATCH(TRUE, EXACT(K14, INDIRECT(AG14)), 0)),0))</f>
        <v/>
      </c>
      <c r="L15" s="118" t="str" cm="1">
        <f t="array" aca="1" ref="L15" ca="1">IF(OR(ISBLANK(L14),L14="N/A"),"",IFERROR(INDEX(INDIRECT(AZ14), MATCH(TRUE, EXACT(L14, INDIRECT(AH14)), 0)),0))</f>
        <v/>
      </c>
      <c r="M15" s="118" t="str" cm="1">
        <f t="array" aca="1" ref="M15" ca="1">IF(OR(ISBLANK(M14),M14="N/A"),"",IFERROR(INDEX(INDIRECT(BA14), MATCH(TRUE, EXACT(M14, INDIRECT(AI14)), 0)),0))</f>
        <v/>
      </c>
      <c r="N15" s="118" t="str" cm="1">
        <f t="array" aca="1" ref="N15" ca="1">IF(OR(ISBLANK(N14),N14="N/A"),"",IFERROR(INDEX(INDIRECT(BB14), MATCH(TRUE, EXACT(N14, INDIRECT(AJ14)), 0)),0))</f>
        <v/>
      </c>
      <c r="O15" s="119" t="str" cm="1">
        <f t="array" aca="1" ref="O15" ca="1">IF(OR(ISBLANK(O14),O14="N/A"),"",IFERROR(INDEX(INDIRECT(BC14), MATCH(TRUE, EXACT(O14, INDIRECT(AK14)), 0)),0))</f>
        <v/>
      </c>
      <c r="P15" s="174" t="str">
        <f>IF(D13="有効なACRO",SUM(G15:O15),IF(D13="アクロタイプを選択","最初にタイプを選択","誤りを修正"))</f>
        <v>最初にタイプを選択</v>
      </c>
      <c r="Q15" s="176" t="str">
        <f>IF(D13="有効なACRO",P15+0.5,IF(D13="アクロタイプを選択","最初にタイプを選択","誤りを修正"))</f>
        <v>最初にタイプを選択</v>
      </c>
      <c r="S15" s="49"/>
      <c r="T15" s="48"/>
      <c r="U15" s="48"/>
      <c r="V15" s="48"/>
      <c r="W15" s="48"/>
      <c r="X15" s="49"/>
      <c r="Y15" s="49"/>
      <c r="Z15" s="49"/>
      <c r="AA15" s="49"/>
      <c r="AB15" s="49"/>
      <c r="AC15" s="48"/>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CO15" s="48"/>
      <c r="CP15" s="48"/>
      <c r="CQ15" s="48"/>
      <c r="CR15" s="48"/>
      <c r="CS15" s="48"/>
      <c r="CT15" s="48"/>
      <c r="CU15" s="48"/>
      <c r="CV15" s="48"/>
      <c r="CW15" s="48"/>
      <c r="CX15" s="48"/>
      <c r="CY15" s="48"/>
      <c r="CZ15" s="48"/>
      <c r="DA15" s="48"/>
      <c r="DB15" s="48"/>
      <c r="DC15" s="48"/>
    </row>
    <row r="16" spans="1:107" ht="36" customHeight="1" thickBot="1" x14ac:dyDescent="0.4">
      <c r="B16" s="167"/>
      <c r="C16" s="169"/>
      <c r="D16" s="171"/>
      <c r="E16" s="171"/>
      <c r="F16" s="58" t="s">
        <v>79</v>
      </c>
      <c r="G16" s="120" t="str" cm="1">
        <f t="array" aca="1" ref="G16" ca="1">IF(OR(ISBLANK(G14),G14="N/A"),"",IFERROR(INDEX(INDIRECT(AL14), MATCH(TRUE, EXACT(G14, INDIRECT(AC14)), 0)),""))</f>
        <v/>
      </c>
      <c r="H16" s="121" t="str" cm="1">
        <f t="array" aca="1" ref="H16" ca="1">IF(OR(ISBLANK(H14),H14="N/A"),"",IFERROR(INDEX(INDIRECT(AM14), MATCH(TRUE, EXACT(H14, INDIRECT(AD14)), 0)),""))</f>
        <v/>
      </c>
      <c r="I16" s="121" t="str" cm="1">
        <f t="array" aca="1" ref="I16" ca="1">IF(OR(ISBLANK(I14),I14="N/A"),"",IFERROR(INDEX(INDIRECT(AN14), MATCH(TRUE, EXACT(I14, INDIRECT(AE14)), 0)),""))</f>
        <v/>
      </c>
      <c r="J16" s="121" t="str" cm="1">
        <f t="array" aca="1" ref="J16" ca="1">IF(OR(ISBLANK(J14),J14="N/A"),"",IFERROR(INDEX(INDIRECT(AO14), MATCH(TRUE, EXACT(J14, INDIRECT(AF14)), 0)),""))</f>
        <v/>
      </c>
      <c r="K16" s="121" t="str" cm="1">
        <f t="array" aca="1" ref="K16" ca="1">IF(OR(ISBLANK(K14),K14="N/A"),"",IFERROR(INDEX(INDIRECT(AP14), MATCH(TRUE, EXACT(K14, INDIRECT(AG14)), 0)),""))</f>
        <v/>
      </c>
      <c r="L16" s="121" t="str" cm="1">
        <f t="array" aca="1" ref="L16" ca="1">IF(OR(ISBLANK(L14),L14="N/A"),"",IFERROR(INDEX(INDIRECT(AQ14), MATCH(TRUE, EXACT(L14, INDIRECT(AH14)), 0)),""))</f>
        <v/>
      </c>
      <c r="M16" s="121" t="str" cm="1">
        <f t="array" aca="1" ref="M16" ca="1">IF(OR(ISBLANK(M14),M14="N/A"),"",IFERROR(INDEX(INDIRECT(AR14), MATCH(TRUE, EXACT(M14, INDIRECT(AI14)), 0)),""))</f>
        <v/>
      </c>
      <c r="N16" s="121" t="str" cm="1">
        <f t="array" aca="1" ref="N16" ca="1">IF(OR(ISBLANK(N14),N14="N/A"),"",IFERROR(INDEX(INDIRECT(AS14), MATCH(TRUE, EXACT(N14, INDIRECT(AJ14)), 0)),""))</f>
        <v/>
      </c>
      <c r="O16" s="122" t="str" cm="1">
        <f t="array" aca="1" ref="O16" ca="1">IF(OR(ISBLANK(O14),O14="N/A"),"",IFERROR(INDEX(INDIRECT(AT14), MATCH(TRUE, EXACT(O14, INDIRECT(AK14)), 0)),""))</f>
        <v/>
      </c>
      <c r="P16" s="175"/>
      <c r="Q16" s="177"/>
      <c r="S16" s="49"/>
      <c r="T16" s="48"/>
      <c r="U16" s="48"/>
      <c r="V16" s="48"/>
      <c r="W16" s="48"/>
      <c r="X16" s="49"/>
      <c r="Y16" s="49"/>
      <c r="Z16" s="49"/>
      <c r="AA16" s="49"/>
      <c r="AB16" s="49"/>
      <c r="AC16" s="48"/>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CO16" s="48"/>
      <c r="CP16" s="48"/>
      <c r="CQ16" s="48"/>
      <c r="CR16" s="48"/>
      <c r="CS16" s="48"/>
      <c r="CT16" s="48"/>
      <c r="CU16" s="48"/>
      <c r="CV16" s="48"/>
      <c r="CW16" s="48"/>
      <c r="CX16" s="48"/>
      <c r="CY16" s="48"/>
      <c r="CZ16" s="48"/>
      <c r="DA16" s="48"/>
      <c r="DB16" s="48"/>
      <c r="DC16" s="48"/>
    </row>
    <row r="17" spans="2:107" ht="21.65" customHeight="1" thickBot="1" x14ac:dyDescent="0.4">
      <c r="B17" s="166">
        <v>4</v>
      </c>
      <c r="C17" s="178" t="s">
        <v>46</v>
      </c>
      <c r="D17" s="170" t="str">
        <f t="shared" ref="D17" si="5">IF(S18=1,"アクロタイプを選択",IF(SUM(T18:AB18)&gt;0,"コードが アクロタイプと一致しません",IF(BL18="no","ポジションは異なるバリエーションでなければなりません",IF(SUM(CF18:CN18)&gt;0,"最小コンポーネントがありません",IF(BM18="no","これらのボーナスを一緒に申告することはできません","有効なACRO")))))</f>
        <v>アクロタイプを選択</v>
      </c>
      <c r="E17" s="170" t="str">
        <f>IF(D17="valid acro",DC18,"")</f>
        <v/>
      </c>
      <c r="F17" s="56" t="s">
        <v>47</v>
      </c>
      <c r="G17" s="5" t="s">
        <v>48</v>
      </c>
      <c r="H17" s="6" t="s">
        <v>49</v>
      </c>
      <c r="I17" s="6" t="s">
        <v>50</v>
      </c>
      <c r="J17" s="6" t="s">
        <v>51</v>
      </c>
      <c r="K17" s="7" t="s">
        <v>52</v>
      </c>
      <c r="L17" s="8" t="s">
        <v>53</v>
      </c>
      <c r="M17" s="8" t="s">
        <v>54</v>
      </c>
      <c r="N17" s="6" t="s">
        <v>55</v>
      </c>
      <c r="O17" s="9" t="s">
        <v>56</v>
      </c>
      <c r="P17" s="123" t="s">
        <v>57</v>
      </c>
      <c r="Q17" s="124" t="s">
        <v>58</v>
      </c>
      <c r="S17" s="49"/>
      <c r="T17" s="48"/>
      <c r="U17" s="48"/>
      <c r="V17" s="48"/>
      <c r="W17" s="48"/>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CO17" s="48"/>
      <c r="CP17" s="48"/>
      <c r="CQ17" s="48"/>
      <c r="CR17" s="48"/>
      <c r="CS17" s="48"/>
      <c r="CT17" s="48"/>
      <c r="CU17" s="48"/>
      <c r="CV17" s="48"/>
      <c r="CW17" s="48"/>
      <c r="CX17" s="48"/>
      <c r="CY17" s="48"/>
      <c r="CZ17" s="48"/>
      <c r="DA17" s="48"/>
      <c r="DB17" s="48"/>
      <c r="DC17" s="48"/>
    </row>
    <row r="18" spans="2:107" ht="21" customHeight="1" x14ac:dyDescent="0.35">
      <c r="B18" s="167"/>
      <c r="C18" s="179"/>
      <c r="D18" s="171"/>
      <c r="E18" s="171"/>
      <c r="F18" s="57" t="s">
        <v>77</v>
      </c>
      <c r="G18" s="45"/>
      <c r="H18" s="46"/>
      <c r="I18" s="46"/>
      <c r="J18" s="46"/>
      <c r="K18" s="46"/>
      <c r="L18" s="46"/>
      <c r="M18" s="46"/>
      <c r="N18" s="46"/>
      <c r="O18" s="47"/>
      <c r="P18" s="172" t="str">
        <f>IF(D17="有効なACRO",CONCATENATE(CO18,"-",G18,IF(H18="","",CONCATENATE("-",H18)),IF(I18="","",CONCATENATE("-",I18)),CONCATENATE("-",J18),IF(K18="","",CONCATENATE("/",K18)),IF(L18="","",CONCATENATE("-",L18)),IF(M18="","",CONCATENATE("-",M18)),IF(N18="","",CONCATENATE("-",N18)),IF(O18="","",CONCATENATE("/",O18))),"")</f>
        <v/>
      </c>
      <c r="Q18" s="173"/>
      <c r="S18" s="48">
        <f>IF(OR(ISBLANK(C17),C17="SELECT TYPE"),1,IF(OR(C17="acro-a",C17="acro-b",C17="acro-c",C17="acro-p"),0))</f>
        <v>1</v>
      </c>
      <c r="T18" s="48" cm="1">
        <f t="array" aca="1" ref="T18" ca="1">IFERROR(_xlfn.XLOOKUP(G18,INDIRECT(AC18),INDIRECT(AC18)),1)</f>
        <v>1</v>
      </c>
      <c r="U18" s="48" cm="1">
        <f t="array" aca="1" ref="U18" ca="1">IFERROR(_xlfn.XLOOKUP(H18,INDIRECT(AD18),INDIRECT(AD18)),1)</f>
        <v>1</v>
      </c>
      <c r="V18" s="48" cm="1">
        <f t="array" aca="1" ref="V18" ca="1">IFERROR(_xlfn.XLOOKUP(I18,INDIRECT(AE18),INDIRECT(AE18)),1)</f>
        <v>1</v>
      </c>
      <c r="W18" s="48" cm="1">
        <f t="array" aca="1" ref="W18" ca="1">IFERROR(_xlfn.XLOOKUP(J18,INDIRECT(AF18),INDIRECT(AF18)),1)</f>
        <v>1</v>
      </c>
      <c r="X18" s="48" cm="1">
        <f t="array" aca="1" ref="X18" ca="1">IFERROR(_xlfn.XLOOKUP(K18,INDIRECT(AG18),INDIRECT(AG18)),1)</f>
        <v>1</v>
      </c>
      <c r="Y18" s="48" cm="1">
        <f t="array" aca="1" ref="Y18" ca="1">IFERROR(_xlfn.XLOOKUP(L18,INDIRECT(AH18),INDIRECT(AH18)),1)</f>
        <v>1</v>
      </c>
      <c r="Z18" s="48" cm="1">
        <f t="array" aca="1" ref="Z18" ca="1">IFERROR(_xlfn.XLOOKUP(M18,INDIRECT(AI18),INDIRECT(AI18)),1)</f>
        <v>1</v>
      </c>
      <c r="AA18" s="48" cm="1">
        <f t="array" aca="1" ref="AA18" ca="1">IFERROR(_xlfn.XLOOKUP(N18,INDIRECT(AJ18),INDIRECT(AJ18)),1)</f>
        <v>1</v>
      </c>
      <c r="AB18" s="48" cm="1">
        <f t="array" aca="1" ref="AB18" ca="1">IFERROR(_xlfn.XLOOKUP(O18,INDIRECT(AK18),INDIRECT(AK18)),1)</f>
        <v>1</v>
      </c>
      <c r="AC18" s="48" t="b">
        <f>IF($C17="Acro-A","Cons_A",IF($C17="Acro-B","Cons_B",IF($C17="Acro-C","Cons_C",IF($C17="Acro-P","Cons_P"))))</f>
        <v>0</v>
      </c>
      <c r="AD18" s="48" t="b">
        <f>IF($C17="Acro-A","Conn_A",IF($C17="Acro-B","Conn_B",IF($C17="Acro-C","Conn_C",IF($C17="Acro-P","Conn_P"))))</f>
        <v>0</v>
      </c>
      <c r="AE18" s="48" t="b">
        <f>IF($C17="Acro-A","Dir_A",IF($C17="Acro-B","Dir_B",IF($C17="Acro-C","Dir_C",IF($C17="Acro-P","Dir_P"))))</f>
        <v>0</v>
      </c>
      <c r="AF18" s="48" t="b">
        <f>IF($C17="Acro-A","Pos1_A",IF($C17="Acro-B","Pos1_B",IF($C17="Acro-C","Pos1_C",IF($C17="Acro-P","Pos1_P"))))</f>
        <v>0</v>
      </c>
      <c r="AG18" s="48" t="b">
        <f>IF($C17="Acro-A","Pos2_A",IF($C17="Acro-B","Pos2_B",IF($C17="Acro-C","Pos2_C",IF($C17="Acro-P","Pos2_P"))))</f>
        <v>0</v>
      </c>
      <c r="AH18" s="48" t="b">
        <f>IF($C17="Acro-A","RotB_A",IF($C17="Acro-B","RotB_B",IF($C17="Acro-C","RotB_C",IF($C17="Acro-P","RotB_P"))))</f>
        <v>0</v>
      </c>
      <c r="AI18" s="48" t="b">
        <f>IF($C17="Acro-A","Rot_A",IF($C17="Acro-B","Rot_B",IF($C17="Acro-C","Rot_C",IF($C17="Acro-P","Rot_P"))))</f>
        <v>0</v>
      </c>
      <c r="AJ18" s="48" t="b">
        <f>IF($C17="Acro-A","Bon1_A",IF($C17="Acro-B","Bon1_B",IF($C17="Acro-C","Bon1_C",IF($C17="Acro-P","Bon1_P"))))</f>
        <v>0</v>
      </c>
      <c r="AK18" s="48" t="b">
        <f>IF($C17="Acro-A","Bon1_A",IF($C17="Acro-B","Bon1_B",IF($C17="Acro-C","Bon1_C",IF($C17="Acro-P","Bon1_P"))))</f>
        <v>0</v>
      </c>
      <c r="AL18" s="48" t="b">
        <f>IF($C17="Acro-A","ConsNot_A",IF($C17="Acro-B","ConsNot_B",IF($C17="Acro-C","ConsNot_C",IF($C17="Acro-P","ConsNot_P"))))</f>
        <v>0</v>
      </c>
      <c r="AM18" s="48" t="b">
        <f>IF($C17="Acro-A","ConnNot_A",IF($C17="Acro-B","ConnNot_B",IF($C17="Acro-C","ConnNot_C",IF($C17="Acro-P","ConnNot_P"))))</f>
        <v>0</v>
      </c>
      <c r="AN18" s="48" t="b">
        <f>IF($C17="Acro-A","DirNot_A",IF($C17="Acro-B","DirNot_B",IF($C17="Acro-C","DirNot_C",IF($C17="Acro-P","DirNot_P"))))</f>
        <v>0</v>
      </c>
      <c r="AO18" s="48" t="b">
        <f>IF($C17="Acro-A","Pos1Not_A",IF($C17="Acro-B","Pos1Not_B",IF($C17="Acro-C","Pos1Not_C",IF($C17="Acro-P","Pos1Not_P"))))</f>
        <v>0</v>
      </c>
      <c r="AP18" s="48" t="b">
        <f>IF($C17="Acro-A","Pos2Not_A",IF($C17="Acro-B","Pos2Not_B",IF($C17="Acro-C","Pos2Not_C",IF($C17="Acro-P","Pos2Not_P"))))</f>
        <v>0</v>
      </c>
      <c r="AQ18" s="48" t="b">
        <f>IF($C17="Acro-A","RotBNot_A",IF($C17="Acro-B","RotBNot_B",IF($C17="Acro-C","RotBNot_C",IF($C17="Acro-P","RotBNot_P"))))</f>
        <v>0</v>
      </c>
      <c r="AR18" s="48" t="b">
        <f>IF($C17="Acro-A","RotNot_A",IF($C17="Acro-B","RotNot_B",IF($C17="Acro-C","RotNot_C",IF($C17="Acro-P","RotNot_P"))))</f>
        <v>0</v>
      </c>
      <c r="AS18" s="48" t="b">
        <f>IF($C17="Acro-A","Bon1Not_A",IF($C17="Acro-B","Bon1Not_B",IF($C17="Acro-C","Bon1Not_C",IF($C17="Acro-P","Bon1Not_P"))))</f>
        <v>0</v>
      </c>
      <c r="AT18" s="48" t="b">
        <f>IF($C17="Acro-A","Bon1Not_A",IF($C17="Acro-B","Bon1Not_B",IF($C17="Acro-C","Bon1Not_C",IF($C17="Acro-P","Bon1Not_P"))))</f>
        <v>0</v>
      </c>
      <c r="AU18" s="48" t="b">
        <f>IF($C17="Acro-A","ConsDD_A",IF($C17="Acro-B","ConsDD_B",IF($C17="Acro-C","ConsDD_C",IF($C17="Acro-P","ConsDD_P"))))</f>
        <v>0</v>
      </c>
      <c r="AV18" s="48" t="b">
        <f>IF($C17="Acro-A","ConnDD_A",IF($C17="Acro-B","ConnDD_B",IF($C17="Acro-C","ConnDD_C",IF($C17="Acro-P","ConnDD_P"))))</f>
        <v>0</v>
      </c>
      <c r="AW18" s="48" t="b">
        <f>IF($C17="Acro-A","DirDD_A",IF($C17="Acro-B","DirDD_B",IF($C17="Acro-C","DirDD_C",IF($C17="Acro-P","DirDD_P"))))</f>
        <v>0</v>
      </c>
      <c r="AX18" s="48" t="b">
        <f>IF($C17="Acro-A","Pos1DD_A",IF($C17="Acro-B","Pos1DD_B",IF($C17="Acro-C","Pos1DD_C",IF($C17="Acro-P","Pos1DD_P"))))</f>
        <v>0</v>
      </c>
      <c r="AY18" s="48" t="b">
        <f>IF($C17="Acro-A","Pos2DD_A",IF($C17="Acro-B","Pos2DD_B",IF($C17="Acro-C","Pos2DD_C",IF($C17="Acro-P","Pos2DD_P"))))</f>
        <v>0</v>
      </c>
      <c r="AZ18" s="48" t="b">
        <f>IF($C17="Acro-A","RotBDD_A",IF($C17="Acro-B","RotBDD_B",IF($C17="Acro-C","RotBDD_C",IF($C17="Acro-P","RotBDD_P"))))</f>
        <v>0</v>
      </c>
      <c r="BA18" s="48" t="b">
        <f>IF($C17="Acro-A","RotDD_A",IF($C17="Acro-B","RotDD_B",IF($C17="Acro-C","RotDD_C",IF($C17="Acro-P","RotDD_P"))))</f>
        <v>0</v>
      </c>
      <c r="BB18" s="48" t="b">
        <f>IF($C17="Acro-A","Bon1DD_A",IF($C17="Acro-B","Bon1DD_B",IF($C17="Acro-C","Bon1DD_C",IF($C17="Acro-P","Bon1DD_P"))))</f>
        <v>0</v>
      </c>
      <c r="BC18" s="48" t="b">
        <f>IF($C17="Acro-A","Bon1DD_A",IF($C17="Acro-B","Bon1DD_B",IF($C17="Acro-C","Bon1DD_C",IF($C17="Acro-P","Bon1DD_P"))))</f>
        <v>0</v>
      </c>
      <c r="BD18" s="48" t="b">
        <f>IF($C17="Acro-A","Pos1Var_A",IF($C17="Acro-B","Pos1Var_B",IF($C17="Acro-C","Pos1Var_C",IF($C17="Acro-P","Pos1Var_P"))))</f>
        <v>0</v>
      </c>
      <c r="BE18" s="48" t="b">
        <f>IF($C17="Acro-A","Pos2Var_A",IF($C17="Acro-B","Pos2Var_B",IF($C17="Acro-C","Pos2Var_C",IF($C17="Acro-P","Pos2Var_P"))))</f>
        <v>0</v>
      </c>
      <c r="BF18" s="48" t="b">
        <f>IF($C17="Acro-A","Bon1Var_A",IF($C17="Acro-B","Bon1Var_B",IF($C17="Acro-C","Bon1Var_C",IF($C17="Acro-P","Bon1Var_P"))))</f>
        <v>0</v>
      </c>
      <c r="BG18" s="48" t="b">
        <f>IF($C17="Acro-A","Bon1Var_A",IF($C17="Acro-B","Bon1Var_B",IF($C17="Acro-C","Bon1Var_C",IF($C17="Acro-P","Bon1Var_P"))))</f>
        <v>0</v>
      </c>
      <c r="BH18" s="48" cm="1">
        <f t="array" aca="1" ref="BH18" ca="1">IFERROR(INDEX(INDIRECT(BD18),MATCH(TRUE,EXACT(J18,INDIRECT(AF18)),0)),0)</f>
        <v>0</v>
      </c>
      <c r="BI18" s="48" cm="1">
        <f t="array" aca="1" ref="BI18" ca="1">IFERROR(INDEX(INDIRECT(BE18),MATCH(TRUE,EXACT(K18,INDIRECT(AG18)),0)),0)</f>
        <v>0</v>
      </c>
      <c r="BJ18" s="48" cm="1">
        <f t="array" aca="1" ref="BJ18" ca="1">IFERROR(INDEX(INDIRECT(BF18),MATCH(TRUE,EXACT(N18,INDIRECT(AJ18)),0)),0)</f>
        <v>0</v>
      </c>
      <c r="BK18" s="48" cm="1">
        <f t="array" aca="1" ref="BK18" ca="1">IFERROR(INDEX(INDIRECT(BG18),MATCH(TRUE,EXACT(O18,INDIRECT(AK18)),0)),0)</f>
        <v>0</v>
      </c>
      <c r="BL18" s="48" t="str">
        <f ca="1">IF(BH18=0,"ok",IF(BH18=BI18,"no","ok"))</f>
        <v>ok</v>
      </c>
      <c r="BM18" s="48" t="str">
        <f ca="1">IF(BJ18=0,"ok",IF(BJ18=BK18,"no","ok"))</f>
        <v>ok</v>
      </c>
      <c r="BN18" s="48" t="str">
        <f>IFERROR(IF(_xlfn.XLOOKUP(AC18,Requirements!$B:$B,Requirements!$C:$C)=0,"no","ok"),"")</f>
        <v/>
      </c>
      <c r="BO18" s="48" t="str">
        <f>IFERROR(IF(_xlfn.XLOOKUP(AD18,Requirements!$B:$B,Requirements!$C:$C)=0,"no","ok"),"")</f>
        <v/>
      </c>
      <c r="BP18" s="48" t="str">
        <f>IFERROR(IF(_xlfn.XLOOKUP(AE18,Requirements!$B:$B,Requirements!$C:$C)=0,"no","ok"),"")</f>
        <v/>
      </c>
      <c r="BQ18" s="48" t="str">
        <f>IFERROR(IF(_xlfn.XLOOKUP(AF18,Requirements!$B:$B,Requirements!$C:$C)=0,"no","ok"),"")</f>
        <v/>
      </c>
      <c r="BR18" s="48" t="str">
        <f>IFERROR(IF(_xlfn.XLOOKUP(AG18,Requirements!$B:$B,Requirements!$C:$C)=0,"no","ok"),"")</f>
        <v/>
      </c>
      <c r="BS18" s="48" t="str">
        <f>IFERROR(IF(_xlfn.XLOOKUP(AH18,Requirements!$B:$B,Requirements!$C:$C)=0,"no","ok"),"")</f>
        <v/>
      </c>
      <c r="BT18" s="48" t="str">
        <f>IFERROR(IF(_xlfn.XLOOKUP(AI18,Requirements!$B:$B,Requirements!$C:$C)=0,"no","ok"),"")</f>
        <v/>
      </c>
      <c r="BU18" s="48" t="str">
        <f>IFERROR(IF(_xlfn.XLOOKUP(AJ18,Requirements!$B:$B,Requirements!$C:$C)=0,"no","ok"),"")</f>
        <v/>
      </c>
      <c r="BV18" s="48" t="str">
        <f>IFERROR(IF(_xlfn.XLOOKUP(AK18,Requirements!$B:$B,Requirements!$C:$C)=0,"no","ok"),"")</f>
        <v/>
      </c>
      <c r="BW18" s="48" t="str">
        <f>IFERROR(IF(_xlfn.XLOOKUP(AC18,Requirements!$B:$B,Requirements!$D:$D)=0,"no","ok"),"")</f>
        <v/>
      </c>
      <c r="BX18" s="48" t="str">
        <f>IFERROR(IF(_xlfn.XLOOKUP(AD18,Requirements!$B:$B,Requirements!$D:$D)=0,"no","ok"),"")</f>
        <v/>
      </c>
      <c r="BY18" s="48" t="str">
        <f>IFERROR(IF(_xlfn.XLOOKUP(AE18,Requirements!$B:$B,Requirements!$D:$D)=0,"no","ok"),"")</f>
        <v/>
      </c>
      <c r="BZ18" s="48" t="str">
        <f>IFERROR(IF(_xlfn.XLOOKUP(AF18,Requirements!$B:$B,Requirements!$D:$D)=0,"no","ok"),"")</f>
        <v/>
      </c>
      <c r="CA18" s="48" t="str">
        <f>IFERROR(IF(_xlfn.XLOOKUP(AG18,Requirements!$B:$B,Requirements!$D:$D)=0,"no","ok"),"")</f>
        <v/>
      </c>
      <c r="CB18" s="48" t="str">
        <f>IFERROR(IF(_xlfn.XLOOKUP(AH18,Requirements!$B:$B,Requirements!$D:$D)=0,"no","ok"),"")</f>
        <v/>
      </c>
      <c r="CC18" s="48" t="str">
        <f>IFERROR(IF(_xlfn.XLOOKUP(AI18,Requirements!$B:$B,Requirements!$D:$D)=0,"no","ok"),"")</f>
        <v/>
      </c>
      <c r="CD18" s="48" t="str">
        <f>IFERROR(IF(_xlfn.XLOOKUP(AJ18,Requirements!$B:$B,Requirements!$D:$D)=0,"no","ok"),"")</f>
        <v/>
      </c>
      <c r="CE18" s="48" t="str">
        <f>IFERROR(IF(_xlfn.XLOOKUP(AK18,Requirements!$B:$B,Requirements!$D:$D)=0,"no","ok"),"")</f>
        <v/>
      </c>
      <c r="CF18" s="48">
        <f t="shared" ref="CF18:CN18" si="6">IF(AND(BW18="ok",ISBLANK(G18)),1,0)</f>
        <v>0</v>
      </c>
      <c r="CG18" s="48">
        <f t="shared" si="6"/>
        <v>0</v>
      </c>
      <c r="CH18" s="48">
        <f t="shared" si="6"/>
        <v>0</v>
      </c>
      <c r="CI18" s="48">
        <f t="shared" si="6"/>
        <v>0</v>
      </c>
      <c r="CJ18" s="48">
        <f t="shared" si="6"/>
        <v>0</v>
      </c>
      <c r="CK18" s="48">
        <f t="shared" si="6"/>
        <v>0</v>
      </c>
      <c r="CL18" s="48">
        <f t="shared" si="6"/>
        <v>0</v>
      </c>
      <c r="CM18" s="48">
        <f t="shared" si="6"/>
        <v>0</v>
      </c>
      <c r="CN18" s="48">
        <f t="shared" si="6"/>
        <v>0</v>
      </c>
      <c r="CO18" s="48" t="str">
        <f>IF(NOT(C17="SELECT TYPE"),RIGHT(C17,1),"")</f>
        <v/>
      </c>
      <c r="CP18" s="48" t="str">
        <f ca="1">IF(BH18=0,"",CONCATENATE(CO18,"&amp;",BH18))</f>
        <v/>
      </c>
      <c r="CQ18" s="48" t="str">
        <f ca="1">IF(BI18=0,"",CONCATENATE(CO18,"&amp;",BI18))</f>
        <v/>
      </c>
      <c r="CR18" s="48" t="str">
        <f ca="1">IF(LEN(CP18)=0,"",COUNTIF($CP$6:$CQ$50,CP18))</f>
        <v/>
      </c>
      <c r="CS18" s="48" t="str">
        <f ca="1">IF(LEN(CQ18)=0,"",COUNTIF($CP$6:$CQ$50,CQ18))</f>
        <v/>
      </c>
      <c r="CT18" s="48" t="str">
        <f ca="1">IF(T18&lt;=1,"",CONCATENATE(CO18,"&amp;",T18))</f>
        <v/>
      </c>
      <c r="CU18" s="48" t="str">
        <f ca="1">IF(LEN(CT18)=0,"",COUNTIF($CT$6:$CT$50,CT18))</f>
        <v/>
      </c>
      <c r="CV18" s="48" t="str">
        <f ca="1">IF(U18&lt;=1,"",CONCATENATE(CO18,"&amp;",U18))</f>
        <v/>
      </c>
      <c r="CW18" s="48" t="str">
        <f ca="1">IF(LEN(CV18)=0,"",COUNTIF($CV$6:$CV$50,CV18))</f>
        <v/>
      </c>
      <c r="CX18" s="48">
        <f ca="1">IF(LEN(CR18)=0,0,IF(CR18&gt;1,1,0))</f>
        <v>0</v>
      </c>
      <c r="CY18" s="48">
        <f ca="1">IF(LEN(CS18)=0,0,IF(CS18&gt;1,1,0))</f>
        <v>0</v>
      </c>
      <c r="CZ18" s="48">
        <f ca="1">IF(LEN(CU18)=0,0,IF(CU18&gt;1,1,0))</f>
        <v>0</v>
      </c>
      <c r="DA18" s="48">
        <f ca="1">IF(LEN(CW18)=0,0,IF(CW18&gt;1,1,0))</f>
        <v>0</v>
      </c>
      <c r="DB18" s="48" t="b">
        <f>IF(CO18="A",IF(OR(CX18&gt;0,CY18&gt;0),1,0),IF(CO18="B",IF(OR(CZ18&gt;0,DA18&gt;0),1,0),IF(CO18="C",IF(CZ18&gt;0,1,0),IF(CO18="P",IF(OR(CX18&gt;0,CY18&gt;0,CZ18&gt;0,DA18&gt;0),1,0)))))</f>
        <v>0</v>
      </c>
      <c r="DC18" s="48" t="str">
        <f>IF(DB18&gt;0,"警告:このアクロは、同じグループ内の別のアクロと「同じ」です","明確なACRO")</f>
        <v>警告:このアクロは、同じグループ内の別のアクロと「同じ」です</v>
      </c>
    </row>
    <row r="19" spans="2:107" ht="16.5" customHeight="1" x14ac:dyDescent="0.35">
      <c r="B19" s="167"/>
      <c r="C19" s="179"/>
      <c r="D19" s="171"/>
      <c r="E19" s="171"/>
      <c r="F19" s="57" t="s">
        <v>78</v>
      </c>
      <c r="G19" s="117" t="str" cm="1">
        <f t="array" aca="1" ref="G19" ca="1">IF(OR(ISBLANK(G18),G18="N/A"),"",IFERROR(INDEX(INDIRECT(AU18), MATCH(TRUE, EXACT(G18, INDIRECT(AC18)), 0)),0))</f>
        <v/>
      </c>
      <c r="H19" s="118" t="str" cm="1">
        <f t="array" aca="1" ref="H19" ca="1">IF(OR(ISBLANK(H18),H18="N/A"),"",IFERROR(INDEX(INDIRECT(AV18), MATCH(TRUE, EXACT(H18, INDIRECT(AD18)), 0)),0))</f>
        <v/>
      </c>
      <c r="I19" s="118" t="str" cm="1">
        <f t="array" aca="1" ref="I19" ca="1">IF(OR(ISBLANK(I18),I18="N/A"),"",IFERROR(INDEX(INDIRECT(AW18), MATCH(TRUE, EXACT(I18, INDIRECT(AE18)), 0)),0))</f>
        <v/>
      </c>
      <c r="J19" s="118" t="str" cm="1">
        <f t="array" aca="1" ref="J19" ca="1">IF(OR(ISBLANK(J18),J18="N/A"),"",IFERROR(INDEX(INDIRECT(AX18), MATCH(TRUE, EXACT(J18, INDIRECT(AF18)), 0)),0))</f>
        <v/>
      </c>
      <c r="K19" s="118" t="str" cm="1">
        <f t="array" aca="1" ref="K19" ca="1">IF(OR(ISBLANK(K18),K18="N/A"),"",IFERROR(INDEX(INDIRECT(AY18), MATCH(TRUE, EXACT(K18, INDIRECT(AG18)), 0)),0))</f>
        <v/>
      </c>
      <c r="L19" s="118" t="str" cm="1">
        <f t="array" aca="1" ref="L19" ca="1">IF(OR(ISBLANK(L18),L18="N/A"),"",IFERROR(INDEX(INDIRECT(AZ18), MATCH(TRUE, EXACT(L18, INDIRECT(AH18)), 0)),0))</f>
        <v/>
      </c>
      <c r="M19" s="118" t="str" cm="1">
        <f t="array" aca="1" ref="M19" ca="1">IF(OR(ISBLANK(M18),M18="N/A"),"",IFERROR(INDEX(INDIRECT(BA18), MATCH(TRUE, EXACT(M18, INDIRECT(AI18)), 0)),0))</f>
        <v/>
      </c>
      <c r="N19" s="118" t="str" cm="1">
        <f t="array" aca="1" ref="N19" ca="1">IF(OR(ISBLANK(N18),N18="N/A"),"",IFERROR(INDEX(INDIRECT(BB18), MATCH(TRUE, EXACT(N18, INDIRECT(AJ18)), 0)),0))</f>
        <v/>
      </c>
      <c r="O19" s="119" t="str" cm="1">
        <f t="array" aca="1" ref="O19" ca="1">IF(OR(ISBLANK(O18),O18="N/A"),"",IFERROR(INDEX(INDIRECT(BC18), MATCH(TRUE, EXACT(O18, INDIRECT(AK18)), 0)),0))</f>
        <v/>
      </c>
      <c r="P19" s="174" t="str">
        <f>IF(D17="有効なACRO",SUM(G19:O19),IF(D17="アクロタイプを選択","最初にタイプを選択","誤りを修正"))</f>
        <v>最初にタイプを選択</v>
      </c>
      <c r="Q19" s="176" t="str">
        <f>IF(D17="有効なACRO",P19+0.5,IF(D17="アクロタイプを選択","最初にタイプを選択","誤りを修正"))</f>
        <v>最初にタイプを選択</v>
      </c>
      <c r="S19" s="49"/>
      <c r="T19" s="48"/>
      <c r="U19" s="48"/>
      <c r="V19" s="48"/>
      <c r="W19" s="48"/>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CO19" s="48"/>
      <c r="CP19" s="48"/>
      <c r="CQ19" s="48"/>
      <c r="CR19" s="48"/>
      <c r="CS19" s="48"/>
      <c r="CT19" s="48"/>
      <c r="CU19" s="48"/>
      <c r="CV19" s="48"/>
      <c r="CW19" s="48"/>
      <c r="CX19" s="48"/>
      <c r="CY19" s="48"/>
      <c r="CZ19" s="48"/>
      <c r="DA19" s="48"/>
      <c r="DB19" s="48"/>
      <c r="DC19" s="48"/>
    </row>
    <row r="20" spans="2:107" ht="35.15" customHeight="1" thickBot="1" x14ac:dyDescent="0.4">
      <c r="B20" s="167"/>
      <c r="C20" s="180"/>
      <c r="D20" s="171"/>
      <c r="E20" s="171"/>
      <c r="F20" s="58" t="s">
        <v>79</v>
      </c>
      <c r="G20" s="120" t="str" cm="1">
        <f t="array" aca="1" ref="G20" ca="1">IF(OR(ISBLANK(G18),G18="N/A"),"",IFERROR(INDEX(INDIRECT(AL18), MATCH(TRUE, EXACT(G18, INDIRECT(AC18)), 0)),""))</f>
        <v/>
      </c>
      <c r="H20" s="121" t="str" cm="1">
        <f t="array" aca="1" ref="H20" ca="1">IF(OR(ISBLANK(H18),H18="N/A"),"",IFERROR(INDEX(INDIRECT(AM18), MATCH(TRUE, EXACT(H18, INDIRECT(AD18)), 0)),""))</f>
        <v/>
      </c>
      <c r="I20" s="121" t="str" cm="1">
        <f t="array" aca="1" ref="I20" ca="1">IF(OR(ISBLANK(I18),I18="N/A"),"",IFERROR(INDEX(INDIRECT(AN18), MATCH(TRUE, EXACT(I18, INDIRECT(AE18)), 0)),""))</f>
        <v/>
      </c>
      <c r="J20" s="121" t="str" cm="1">
        <f t="array" aca="1" ref="J20" ca="1">IF(OR(ISBLANK(J18),J18="N/A"),"",IFERROR(INDEX(INDIRECT(AO18), MATCH(TRUE, EXACT(J18, INDIRECT(AF18)), 0)),""))</f>
        <v/>
      </c>
      <c r="K20" s="121" t="str" cm="1">
        <f t="array" aca="1" ref="K20" ca="1">IF(OR(ISBLANK(K18),K18="N/A"),"",IFERROR(INDEX(INDIRECT(AP18), MATCH(TRUE, EXACT(K18, INDIRECT(AG18)), 0)),""))</f>
        <v/>
      </c>
      <c r="L20" s="121" t="str" cm="1">
        <f t="array" aca="1" ref="L20" ca="1">IF(OR(ISBLANK(L18),L18="N/A"),"",IFERROR(INDEX(INDIRECT(AQ18), MATCH(TRUE, EXACT(L18, INDIRECT(AH18)), 0)),""))</f>
        <v/>
      </c>
      <c r="M20" s="121" t="str" cm="1">
        <f t="array" aca="1" ref="M20" ca="1">IF(OR(ISBLANK(M18),M18="N/A"),"",IFERROR(INDEX(INDIRECT(AR18), MATCH(TRUE, EXACT(M18, INDIRECT(AI18)), 0)),""))</f>
        <v/>
      </c>
      <c r="N20" s="121" t="str" cm="1">
        <f t="array" aca="1" ref="N20" ca="1">IF(OR(ISBLANK(N18),N18="N/A"),"",IFERROR(INDEX(INDIRECT(AS18), MATCH(TRUE, EXACT(N18, INDIRECT(AJ18)), 0)),""))</f>
        <v/>
      </c>
      <c r="O20" s="122" t="str" cm="1">
        <f t="array" aca="1" ref="O20" ca="1">IF(OR(ISBLANK(O18),O18="N/A"),"",IFERROR(INDEX(INDIRECT(AT18), MATCH(TRUE, EXACT(O18, INDIRECT(AK18)), 0)),""))</f>
        <v/>
      </c>
      <c r="P20" s="175"/>
      <c r="Q20" s="177"/>
      <c r="S20" s="49"/>
      <c r="T20" s="48"/>
      <c r="U20" s="48"/>
      <c r="V20" s="48"/>
      <c r="W20" s="48"/>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CO20" s="48"/>
      <c r="CP20" s="48"/>
      <c r="CQ20" s="48"/>
      <c r="CR20" s="48"/>
      <c r="CS20" s="48"/>
      <c r="CT20" s="48"/>
      <c r="CU20" s="48"/>
      <c r="CV20" s="48"/>
      <c r="CW20" s="48"/>
      <c r="CX20" s="48"/>
      <c r="CY20" s="48"/>
      <c r="CZ20" s="48"/>
      <c r="DA20" s="48"/>
      <c r="DB20" s="48"/>
      <c r="DC20" s="48"/>
    </row>
    <row r="21" spans="2:107" ht="21.65" customHeight="1" thickBot="1" x14ac:dyDescent="0.4">
      <c r="B21" s="166">
        <v>5</v>
      </c>
      <c r="C21" s="178" t="s">
        <v>46</v>
      </c>
      <c r="D21" s="170" t="str">
        <f t="shared" ref="D21" si="7">IF(S22=1,"アクロタイプを選択",IF(SUM(T22:AB22)&gt;0,"コードが アクロタイプと一致しません",IF(BL22="no","ポジションは異なるバリエーションでなければなりません",IF(SUM(CF22:CN22)&gt;0,"最小コンポーネントがありません",IF(BM22="no","これらのボーナスを一緒に申告することはできません","有効なACRO")))))</f>
        <v>アクロタイプを選択</v>
      </c>
      <c r="E21" s="170" t="str">
        <f>IF(D21="valid acro",DC22,"")</f>
        <v/>
      </c>
      <c r="F21" s="56" t="s">
        <v>47</v>
      </c>
      <c r="G21" s="5" t="s">
        <v>48</v>
      </c>
      <c r="H21" s="6" t="s">
        <v>49</v>
      </c>
      <c r="I21" s="6" t="s">
        <v>50</v>
      </c>
      <c r="J21" s="6" t="s">
        <v>51</v>
      </c>
      <c r="K21" s="7" t="s">
        <v>52</v>
      </c>
      <c r="L21" s="8" t="s">
        <v>53</v>
      </c>
      <c r="M21" s="8" t="s">
        <v>54</v>
      </c>
      <c r="N21" s="6" t="s">
        <v>55</v>
      </c>
      <c r="O21" s="9" t="s">
        <v>56</v>
      </c>
      <c r="P21" s="123" t="s">
        <v>57</v>
      </c>
      <c r="Q21" s="124" t="s">
        <v>58</v>
      </c>
      <c r="S21" s="49"/>
      <c r="T21" s="48"/>
      <c r="U21" s="48"/>
      <c r="V21" s="48"/>
      <c r="W21" s="48"/>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CO21" s="48"/>
      <c r="CP21" s="48"/>
      <c r="CQ21" s="48"/>
      <c r="CR21" s="48"/>
      <c r="CS21" s="48"/>
      <c r="CT21" s="48"/>
      <c r="CU21" s="48"/>
      <c r="CV21" s="48"/>
      <c r="CW21" s="48"/>
      <c r="CX21" s="48"/>
      <c r="CY21" s="48"/>
      <c r="CZ21" s="48"/>
      <c r="DA21" s="48"/>
      <c r="DB21" s="48"/>
      <c r="DC21" s="48"/>
    </row>
    <row r="22" spans="2:107" ht="21" customHeight="1" x14ac:dyDescent="0.35">
      <c r="B22" s="167"/>
      <c r="C22" s="179"/>
      <c r="D22" s="171"/>
      <c r="E22" s="171"/>
      <c r="F22" s="57" t="s">
        <v>77</v>
      </c>
      <c r="G22" s="45"/>
      <c r="H22" s="46"/>
      <c r="I22" s="46"/>
      <c r="J22" s="46"/>
      <c r="K22" s="46"/>
      <c r="L22" s="46"/>
      <c r="M22" s="46"/>
      <c r="N22" s="46"/>
      <c r="O22" s="47"/>
      <c r="P22" s="172" t="str">
        <f>IF(D21="有効なACRO",CONCATENATE(CO22,"-",G22,IF(H22="","",CONCATENATE("-",H22)),IF(I22="","",CONCATENATE("-",I22)),CONCATENATE("-",J22),IF(K22="","",CONCATENATE("/",K22)),IF(L22="","",CONCATENATE("-",L22)),IF(M22="","",CONCATENATE("-",M22)),IF(N22="","",CONCATENATE("-",N22)),IF(O22="","",CONCATENATE("/",O22))),"")</f>
        <v/>
      </c>
      <c r="Q22" s="173"/>
      <c r="S22" s="48">
        <f>IF(OR(ISBLANK(C21),C21="SELECT TYPE"),1,IF(OR(C21="acro-a",C21="acro-b",C21="acro-c",C21="acro-p"),0))</f>
        <v>1</v>
      </c>
      <c r="T22" s="48" cm="1">
        <f t="array" aca="1" ref="T22" ca="1">IFERROR(_xlfn.XLOOKUP(G22,INDIRECT(AC22),INDIRECT(AC22)),1)</f>
        <v>1</v>
      </c>
      <c r="U22" s="48" cm="1">
        <f t="array" aca="1" ref="U22" ca="1">IFERROR(_xlfn.XLOOKUP(H22,INDIRECT(AD22),INDIRECT(AD22)),1)</f>
        <v>1</v>
      </c>
      <c r="V22" s="48" cm="1">
        <f t="array" aca="1" ref="V22" ca="1">IFERROR(_xlfn.XLOOKUP(I22,INDIRECT(AE22),INDIRECT(AE22)),1)</f>
        <v>1</v>
      </c>
      <c r="W22" s="48" cm="1">
        <f t="array" aca="1" ref="W22" ca="1">IFERROR(_xlfn.XLOOKUP(J22,INDIRECT(AF22),INDIRECT(AF22)),1)</f>
        <v>1</v>
      </c>
      <c r="X22" s="48" cm="1">
        <f t="array" aca="1" ref="X22" ca="1">IFERROR(_xlfn.XLOOKUP(K22,INDIRECT(AG22),INDIRECT(AG22)),1)</f>
        <v>1</v>
      </c>
      <c r="Y22" s="48" cm="1">
        <f t="array" aca="1" ref="Y22" ca="1">IFERROR(_xlfn.XLOOKUP(L22,INDIRECT(AH22),INDIRECT(AH22)),1)</f>
        <v>1</v>
      </c>
      <c r="Z22" s="48" cm="1">
        <f t="array" aca="1" ref="Z22" ca="1">IFERROR(_xlfn.XLOOKUP(M22,INDIRECT(AI22),INDIRECT(AI22)),1)</f>
        <v>1</v>
      </c>
      <c r="AA22" s="48" cm="1">
        <f t="array" aca="1" ref="AA22" ca="1">IFERROR(_xlfn.XLOOKUP(N22,INDIRECT(AJ22),INDIRECT(AJ22)),1)</f>
        <v>1</v>
      </c>
      <c r="AB22" s="48" cm="1">
        <f t="array" aca="1" ref="AB22" ca="1">IFERROR(_xlfn.XLOOKUP(O22,INDIRECT(AK22),INDIRECT(AK22)),1)</f>
        <v>1</v>
      </c>
      <c r="AC22" s="48" t="b">
        <f>IF($C21="Acro-A","Cons_A",IF($C21="Acro-B","Cons_B",IF($C21="Acro-C","Cons_C",IF($C21="Acro-P","Cons_P"))))</f>
        <v>0</v>
      </c>
      <c r="AD22" s="48" t="b">
        <f>IF($C21="Acro-A","Conn_A",IF($C21="Acro-B","Conn_B",IF($C21="Acro-C","Conn_C",IF($C21="Acro-P","Conn_P"))))</f>
        <v>0</v>
      </c>
      <c r="AE22" s="48" t="b">
        <f>IF($C21="Acro-A","Dir_A",IF($C21="Acro-B","Dir_B",IF($C21="Acro-C","Dir_C",IF($C21="Acro-P","Dir_P"))))</f>
        <v>0</v>
      </c>
      <c r="AF22" s="48" t="b">
        <f>IF($C21="Acro-A","Pos1_A",IF($C21="Acro-B","Pos1_B",IF($C21="Acro-C","Pos1_C",IF($C21="Acro-P","Pos1_P"))))</f>
        <v>0</v>
      </c>
      <c r="AG22" s="48" t="b">
        <f>IF($C21="Acro-A","Pos2_A",IF($C21="Acro-B","Pos2_B",IF($C21="Acro-C","Pos2_C",IF($C21="Acro-P","Pos2_P"))))</f>
        <v>0</v>
      </c>
      <c r="AH22" s="48" t="b">
        <f>IF($C21="Acro-A","RotB_A",IF($C21="Acro-B","RotB_B",IF($C21="Acro-C","RotB_C",IF($C21="Acro-P","RotB_P"))))</f>
        <v>0</v>
      </c>
      <c r="AI22" s="48" t="b">
        <f>IF($C21="Acro-A","Rot_A",IF($C21="Acro-B","Rot_B",IF($C21="Acro-C","Rot_C",IF($C21="Acro-P","Rot_P"))))</f>
        <v>0</v>
      </c>
      <c r="AJ22" s="48" t="b">
        <f>IF($C21="Acro-A","Bon1_A",IF($C21="Acro-B","Bon1_B",IF($C21="Acro-C","Bon1_C",IF($C21="Acro-P","Bon1_P"))))</f>
        <v>0</v>
      </c>
      <c r="AK22" s="48" t="b">
        <f>IF($C21="Acro-A","Bon1_A",IF($C21="Acro-B","Bon1_B",IF($C21="Acro-C","Bon1_C",IF($C21="Acro-P","Bon1_P"))))</f>
        <v>0</v>
      </c>
      <c r="AL22" s="48" t="b">
        <f>IF($C21="Acro-A","ConsNot_A",IF($C21="Acro-B","ConsNot_B",IF($C21="Acro-C","ConsNot_C",IF($C21="Acro-P","ConsNot_P"))))</f>
        <v>0</v>
      </c>
      <c r="AM22" s="48" t="b">
        <f>IF($C21="Acro-A","ConnNot_A",IF($C21="Acro-B","ConnNot_B",IF($C21="Acro-C","ConnNot_C",IF($C21="Acro-P","ConnNot_P"))))</f>
        <v>0</v>
      </c>
      <c r="AN22" s="48" t="b">
        <f>IF($C21="Acro-A","DirNot_A",IF($C21="Acro-B","DirNot_B",IF($C21="Acro-C","DirNot_C",IF($C21="Acro-P","DirNot_P"))))</f>
        <v>0</v>
      </c>
      <c r="AO22" s="48" t="b">
        <f>IF($C21="Acro-A","Pos1Not_A",IF($C21="Acro-B","Pos1Not_B",IF($C21="Acro-C","Pos1Not_C",IF($C21="Acro-P","Pos1Not_P"))))</f>
        <v>0</v>
      </c>
      <c r="AP22" s="48" t="b">
        <f>IF($C21="Acro-A","Pos2Not_A",IF($C21="Acro-B","Pos2Not_B",IF($C21="Acro-C","Pos2Not_C",IF($C21="Acro-P","Pos2Not_P"))))</f>
        <v>0</v>
      </c>
      <c r="AQ22" s="48" t="b">
        <f>IF($C21="Acro-A","RotBNot_A",IF($C21="Acro-B","RotBNot_B",IF($C21="Acro-C","RotBNot_C",IF($C21="Acro-P","RotBNot_P"))))</f>
        <v>0</v>
      </c>
      <c r="AR22" s="48" t="b">
        <f>IF($C21="Acro-A","RotNot_A",IF($C21="Acro-B","RotNot_B",IF($C21="Acro-C","RotNot_C",IF($C21="Acro-P","RotNot_P"))))</f>
        <v>0</v>
      </c>
      <c r="AS22" s="48" t="b">
        <f>IF($C21="Acro-A","Bon1Not_A",IF($C21="Acro-B","Bon1Not_B",IF($C21="Acro-C","Bon1Not_C",IF($C21="Acro-P","Bon1Not_P"))))</f>
        <v>0</v>
      </c>
      <c r="AT22" s="48" t="b">
        <f>IF($C21="Acro-A","Bon1Not_A",IF($C21="Acro-B","Bon1Not_B",IF($C21="Acro-C","Bon1Not_C",IF($C21="Acro-P","Bon1Not_P"))))</f>
        <v>0</v>
      </c>
      <c r="AU22" s="48" t="b">
        <f>IF($C21="Acro-A","ConsDD_A",IF($C21="Acro-B","ConsDD_B",IF($C21="Acro-C","ConsDD_C",IF($C21="Acro-P","ConsDD_P"))))</f>
        <v>0</v>
      </c>
      <c r="AV22" s="48" t="b">
        <f>IF($C21="Acro-A","ConnDD_A",IF($C21="Acro-B","ConnDD_B",IF($C21="Acro-C","ConnDD_C",IF($C21="Acro-P","ConnDD_P"))))</f>
        <v>0</v>
      </c>
      <c r="AW22" s="48" t="b">
        <f>IF($C21="Acro-A","DirDD_A",IF($C21="Acro-B","DirDD_B",IF($C21="Acro-C","DirDD_C",IF($C21="Acro-P","DirDD_P"))))</f>
        <v>0</v>
      </c>
      <c r="AX22" s="48" t="b">
        <f>IF($C21="Acro-A","Pos1DD_A",IF($C21="Acro-B","Pos1DD_B",IF($C21="Acro-C","Pos1DD_C",IF($C21="Acro-P","Pos1DD_P"))))</f>
        <v>0</v>
      </c>
      <c r="AY22" s="48" t="b">
        <f>IF($C21="Acro-A","Pos2DD_A",IF($C21="Acro-B","Pos2DD_B",IF($C21="Acro-C","Pos2DD_C",IF($C21="Acro-P","Pos2DD_P"))))</f>
        <v>0</v>
      </c>
      <c r="AZ22" s="48" t="b">
        <f>IF($C21="Acro-A","RotBDD_A",IF($C21="Acro-B","RotBDD_B",IF($C21="Acro-C","RotBDD_C",IF($C21="Acro-P","RotBDD_P"))))</f>
        <v>0</v>
      </c>
      <c r="BA22" s="48" t="b">
        <f>IF($C21="Acro-A","RotDD_A",IF($C21="Acro-B","RotDD_B",IF($C21="Acro-C","RotDD_C",IF($C21="Acro-P","RotDD_P"))))</f>
        <v>0</v>
      </c>
      <c r="BB22" s="48" t="b">
        <f>IF($C21="Acro-A","Bon1DD_A",IF($C21="Acro-B","Bon1DD_B",IF($C21="Acro-C","Bon1DD_C",IF($C21="Acro-P","Bon1DD_P"))))</f>
        <v>0</v>
      </c>
      <c r="BC22" s="48" t="b">
        <f>IF($C21="Acro-A","Bon1DD_A",IF($C21="Acro-B","Bon1DD_B",IF($C21="Acro-C","Bon1DD_C",IF($C21="Acro-P","Bon1DD_P"))))</f>
        <v>0</v>
      </c>
      <c r="BD22" s="48" t="b">
        <f>IF($C21="Acro-A","Pos1Var_A",IF($C21="Acro-B","Pos1Var_B",IF($C21="Acro-C","Pos1Var_C",IF($C21="Acro-P","Pos1Var_P"))))</f>
        <v>0</v>
      </c>
      <c r="BE22" s="48" t="b">
        <f>IF($C21="Acro-A","Pos2Var_A",IF($C21="Acro-B","Pos2Var_B",IF($C21="Acro-C","Pos2Var_C",IF($C21="Acro-P","Pos2Var_P"))))</f>
        <v>0</v>
      </c>
      <c r="BF22" s="48" t="b">
        <f>IF($C21="Acro-A","Bon1Var_A",IF($C21="Acro-B","Bon1Var_B",IF($C21="Acro-C","Bon1Var_C",IF($C21="Acro-P","Bon1Var_P"))))</f>
        <v>0</v>
      </c>
      <c r="BG22" s="48" t="b">
        <f>IF($C21="Acro-A","Bon1Var_A",IF($C21="Acro-B","Bon1Var_B",IF($C21="Acro-C","Bon1Var_C",IF($C21="Acro-P","Bon1Var_P"))))</f>
        <v>0</v>
      </c>
      <c r="BH22" s="48" cm="1">
        <f t="array" aca="1" ref="BH22" ca="1">IFERROR(INDEX(INDIRECT(BD22),MATCH(TRUE,EXACT(J22,INDIRECT(AF22)),0)),0)</f>
        <v>0</v>
      </c>
      <c r="BI22" s="48" cm="1">
        <f t="array" aca="1" ref="BI22" ca="1">IFERROR(INDEX(INDIRECT(BE22),MATCH(TRUE,EXACT(K22,INDIRECT(AG22)),0)),0)</f>
        <v>0</v>
      </c>
      <c r="BJ22" s="48" cm="1">
        <f t="array" aca="1" ref="BJ22" ca="1">IFERROR(INDEX(INDIRECT(BF22),MATCH(TRUE,EXACT(N22,INDIRECT(AJ22)),0)),0)</f>
        <v>0</v>
      </c>
      <c r="BK22" s="48" cm="1">
        <f t="array" aca="1" ref="BK22" ca="1">IFERROR(INDEX(INDIRECT(BG22),MATCH(TRUE,EXACT(O22,INDIRECT(AK22)),0)),0)</f>
        <v>0</v>
      </c>
      <c r="BL22" s="48" t="str">
        <f ca="1">IF(BH22=0,"ok",IF(BH22=BI22,"no","ok"))</f>
        <v>ok</v>
      </c>
      <c r="BM22" s="48" t="str">
        <f ca="1">IF(BJ22=0,"ok",IF(BJ22=BK22,"no","ok"))</f>
        <v>ok</v>
      </c>
      <c r="BN22" s="48" t="str">
        <f>IFERROR(IF(_xlfn.XLOOKUP(AC22,Requirements!$B:$B,Requirements!$C:$C)=0,"no","ok"),"")</f>
        <v/>
      </c>
      <c r="BO22" s="48" t="str">
        <f>IFERROR(IF(_xlfn.XLOOKUP(AD22,Requirements!$B:$B,Requirements!$C:$C)=0,"no","ok"),"")</f>
        <v/>
      </c>
      <c r="BP22" s="48" t="str">
        <f>IFERROR(IF(_xlfn.XLOOKUP(AE22,Requirements!$B:$B,Requirements!$C:$C)=0,"no","ok"),"")</f>
        <v/>
      </c>
      <c r="BQ22" s="48" t="str">
        <f>IFERROR(IF(_xlfn.XLOOKUP(AF22,Requirements!$B:$B,Requirements!$C:$C)=0,"no","ok"),"")</f>
        <v/>
      </c>
      <c r="BR22" s="48" t="str">
        <f>IFERROR(IF(_xlfn.XLOOKUP(AG22,Requirements!$B:$B,Requirements!$C:$C)=0,"no","ok"),"")</f>
        <v/>
      </c>
      <c r="BS22" s="48" t="str">
        <f>IFERROR(IF(_xlfn.XLOOKUP(AH22,Requirements!$B:$B,Requirements!$C:$C)=0,"no","ok"),"")</f>
        <v/>
      </c>
      <c r="BT22" s="48" t="str">
        <f>IFERROR(IF(_xlfn.XLOOKUP(AI22,Requirements!$B:$B,Requirements!$C:$C)=0,"no","ok"),"")</f>
        <v/>
      </c>
      <c r="BU22" s="48" t="str">
        <f>IFERROR(IF(_xlfn.XLOOKUP(AJ22,Requirements!$B:$B,Requirements!$C:$C)=0,"no","ok"),"")</f>
        <v/>
      </c>
      <c r="BV22" s="48" t="str">
        <f>IFERROR(IF(_xlfn.XLOOKUP(AK22,Requirements!$B:$B,Requirements!$C:$C)=0,"no","ok"),"")</f>
        <v/>
      </c>
      <c r="BW22" s="48" t="str">
        <f>IFERROR(IF(_xlfn.XLOOKUP(AC22,Requirements!$B:$B,Requirements!$D:$D)=0,"no","ok"),"")</f>
        <v/>
      </c>
      <c r="BX22" s="48" t="str">
        <f>IFERROR(IF(_xlfn.XLOOKUP(AD22,Requirements!$B:$B,Requirements!$D:$D)=0,"no","ok"),"")</f>
        <v/>
      </c>
      <c r="BY22" s="48" t="str">
        <f>IFERROR(IF(_xlfn.XLOOKUP(AE22,Requirements!$B:$B,Requirements!$D:$D)=0,"no","ok"),"")</f>
        <v/>
      </c>
      <c r="BZ22" s="48" t="str">
        <f>IFERROR(IF(_xlfn.XLOOKUP(AF22,Requirements!$B:$B,Requirements!$D:$D)=0,"no","ok"),"")</f>
        <v/>
      </c>
      <c r="CA22" s="48" t="str">
        <f>IFERROR(IF(_xlfn.XLOOKUP(AG22,Requirements!$B:$B,Requirements!$D:$D)=0,"no","ok"),"")</f>
        <v/>
      </c>
      <c r="CB22" s="48" t="str">
        <f>IFERROR(IF(_xlfn.XLOOKUP(AH22,Requirements!$B:$B,Requirements!$D:$D)=0,"no","ok"),"")</f>
        <v/>
      </c>
      <c r="CC22" s="48" t="str">
        <f>IFERROR(IF(_xlfn.XLOOKUP(AI22,Requirements!$B:$B,Requirements!$D:$D)=0,"no","ok"),"")</f>
        <v/>
      </c>
      <c r="CD22" s="48" t="str">
        <f>IFERROR(IF(_xlfn.XLOOKUP(AJ22,Requirements!$B:$B,Requirements!$D:$D)=0,"no","ok"),"")</f>
        <v/>
      </c>
      <c r="CE22" s="48" t="str">
        <f>IFERROR(IF(_xlfn.XLOOKUP(AK22,Requirements!$B:$B,Requirements!$D:$D)=0,"no","ok"),"")</f>
        <v/>
      </c>
      <c r="CF22" s="48">
        <f t="shared" ref="CF22:CN22" si="8">IF(AND(BW22="ok",ISBLANK(G22)),1,0)</f>
        <v>0</v>
      </c>
      <c r="CG22" s="48">
        <f t="shared" si="8"/>
        <v>0</v>
      </c>
      <c r="CH22" s="48">
        <f t="shared" si="8"/>
        <v>0</v>
      </c>
      <c r="CI22" s="48">
        <f t="shared" si="8"/>
        <v>0</v>
      </c>
      <c r="CJ22" s="48">
        <f t="shared" si="8"/>
        <v>0</v>
      </c>
      <c r="CK22" s="48">
        <f t="shared" si="8"/>
        <v>0</v>
      </c>
      <c r="CL22" s="48">
        <f t="shared" si="8"/>
        <v>0</v>
      </c>
      <c r="CM22" s="48">
        <f t="shared" si="8"/>
        <v>0</v>
      </c>
      <c r="CN22" s="48">
        <f t="shared" si="8"/>
        <v>0</v>
      </c>
      <c r="CO22" s="48" t="str">
        <f>IF(NOT(C21="SELECT TYPE"),RIGHT(C21,1),"")</f>
        <v/>
      </c>
      <c r="CP22" s="48" t="str">
        <f ca="1">IF(BH22=0,"",CONCATENATE(CO22,"&amp;",BH22))</f>
        <v/>
      </c>
      <c r="CQ22" s="48" t="str">
        <f ca="1">IF(BI22=0,"",CONCATENATE(CO22,"&amp;",BI22))</f>
        <v/>
      </c>
      <c r="CR22" s="48" t="str">
        <f ca="1">IF(LEN(CP22)=0,"",COUNTIF($CP$6:$CQ$50,CP22))</f>
        <v/>
      </c>
      <c r="CS22" s="48" t="str">
        <f ca="1">IF(LEN(CQ22)=0,"",COUNTIF($CP$6:$CQ$50,CQ22))</f>
        <v/>
      </c>
      <c r="CT22" s="48" t="str">
        <f ca="1">IF(T22&lt;=1,"",CONCATENATE(CO22,"&amp;",T22))</f>
        <v/>
      </c>
      <c r="CU22" s="48" t="str">
        <f ca="1">IF(LEN(CT22)=0,"",COUNTIF($CT$6:$CT$50,CT22))</f>
        <v/>
      </c>
      <c r="CV22" s="48" t="str">
        <f ca="1">IF(U22&lt;=1,"",CONCATENATE(CO22,"&amp;",U22))</f>
        <v/>
      </c>
      <c r="CW22" s="48" t="str">
        <f ca="1">IF(LEN(CV22)=0,"",COUNTIF($CV$6:$CV$50,CV22))</f>
        <v/>
      </c>
      <c r="CX22" s="48">
        <f ca="1">IF(LEN(CR22)=0,0,IF(CR22&gt;1,1,0))</f>
        <v>0</v>
      </c>
      <c r="CY22" s="48">
        <f ca="1">IF(LEN(CS22)=0,0,IF(CS22&gt;1,1,0))</f>
        <v>0</v>
      </c>
      <c r="CZ22" s="48">
        <f ca="1">IF(LEN(CU22)=0,0,IF(CU22&gt;1,1,0))</f>
        <v>0</v>
      </c>
      <c r="DA22" s="48">
        <f ca="1">IF(LEN(CW22)=0,0,IF(CW22&gt;1,1,0))</f>
        <v>0</v>
      </c>
      <c r="DB22" s="48" t="b">
        <f>IF(CO22="A",IF(OR(CX22&gt;0,CY22&gt;0),1,0),IF(CO22="B",IF(OR(CZ22&gt;0,DA22&gt;0),1,0),IF(CO22="C",IF(CZ22&gt;0,1,0),IF(CO22="P",IF(OR(CX22&gt;0,CY22&gt;0,CZ22&gt;0,DA22&gt;0),1,0)))))</f>
        <v>0</v>
      </c>
      <c r="DC22" s="48" t="str">
        <f>IF(DB22&gt;0,"警告:このアクロは、同じグループ内の別のアクロと「同じ」です","明確なアクロ")</f>
        <v>警告:このアクロは、同じグループ内の別のアクロと「同じ」です</v>
      </c>
    </row>
    <row r="23" spans="2:107" ht="16.5" customHeight="1" x14ac:dyDescent="0.35">
      <c r="B23" s="167"/>
      <c r="C23" s="179"/>
      <c r="D23" s="171"/>
      <c r="E23" s="171"/>
      <c r="F23" s="57" t="s">
        <v>78</v>
      </c>
      <c r="G23" s="117" t="str" cm="1">
        <f t="array" aca="1" ref="G23" ca="1">IF(OR(ISBLANK(G22),G22="N/A"),"",IFERROR(INDEX(INDIRECT(AU22), MATCH(TRUE, EXACT(G22, INDIRECT(AC22)), 0)),0))</f>
        <v/>
      </c>
      <c r="H23" s="118" t="str" cm="1">
        <f t="array" aca="1" ref="H23" ca="1">IF(OR(ISBLANK(H22),H22="N/A"),"",IFERROR(INDEX(INDIRECT(AV22), MATCH(TRUE, EXACT(H22, INDIRECT(AD22)), 0)),0))</f>
        <v/>
      </c>
      <c r="I23" s="118" t="str" cm="1">
        <f t="array" aca="1" ref="I23" ca="1">IF(OR(ISBLANK(I22),I22="N/A"),"",IFERROR(INDEX(INDIRECT(AW22), MATCH(TRUE, EXACT(I22, INDIRECT(AE22)), 0)),0))</f>
        <v/>
      </c>
      <c r="J23" s="118" t="str" cm="1">
        <f t="array" aca="1" ref="J23" ca="1">IF(OR(ISBLANK(J22),J22="N/A"),"",IFERROR(INDEX(INDIRECT(AX22), MATCH(TRUE, EXACT(J22, INDIRECT(AF22)), 0)),0))</f>
        <v/>
      </c>
      <c r="K23" s="118" t="str" cm="1">
        <f t="array" aca="1" ref="K23" ca="1">IF(OR(ISBLANK(K22),K22="N/A"),"",IFERROR(INDEX(INDIRECT(AY22), MATCH(TRUE, EXACT(K22, INDIRECT(AG22)), 0)),0))</f>
        <v/>
      </c>
      <c r="L23" s="118" t="str" cm="1">
        <f t="array" aca="1" ref="L23" ca="1">IF(OR(ISBLANK(L22),L22="N/A"),"",IFERROR(INDEX(INDIRECT(AZ22), MATCH(TRUE, EXACT(L22, INDIRECT(AH22)), 0)),0))</f>
        <v/>
      </c>
      <c r="M23" s="118" t="str" cm="1">
        <f t="array" aca="1" ref="M23" ca="1">IF(OR(ISBLANK(M22),M22="N/A"),"",IFERROR(INDEX(INDIRECT(BA22), MATCH(TRUE, EXACT(M22, INDIRECT(AI22)), 0)),0))</f>
        <v/>
      </c>
      <c r="N23" s="118" t="str" cm="1">
        <f t="array" aca="1" ref="N23" ca="1">IF(OR(ISBLANK(N22),N22="N/A"),"",IFERROR(INDEX(INDIRECT(BB22), MATCH(TRUE, EXACT(N22, INDIRECT(AJ22)), 0)),0))</f>
        <v/>
      </c>
      <c r="O23" s="119" t="str" cm="1">
        <f t="array" aca="1" ref="O23" ca="1">IF(OR(ISBLANK(O22),O22="N/A"),"",IFERROR(INDEX(INDIRECT(BC22), MATCH(TRUE, EXACT(O22, INDIRECT(AK22)), 0)),0))</f>
        <v/>
      </c>
      <c r="P23" s="174" t="str">
        <f>IF(D21="有効なACRO",SUM(G23:O23),IF(D21="アクロタイプを選択","最初にタイプを選択","誤りを修正"))</f>
        <v>最初にタイプを選択</v>
      </c>
      <c r="Q23" s="176" t="str">
        <f>IF(D21="有効なACRO",P23+0.5,IF(D21="アクロタイプを選択","最初にタイプを選択","誤りを修正"))</f>
        <v>最初にタイプを選択</v>
      </c>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CO23" s="48"/>
      <c r="CP23" s="48"/>
      <c r="CQ23" s="48"/>
      <c r="CR23" s="48"/>
      <c r="CS23" s="48"/>
      <c r="CT23" s="48"/>
      <c r="CU23" s="48"/>
      <c r="CV23" s="48"/>
      <c r="CW23" s="48"/>
      <c r="CX23" s="48"/>
      <c r="CY23" s="48"/>
      <c r="CZ23" s="48"/>
      <c r="DA23" s="48"/>
      <c r="DB23" s="48"/>
      <c r="DC23" s="48"/>
    </row>
    <row r="24" spans="2:107" ht="37" customHeight="1" thickBot="1" x14ac:dyDescent="0.4">
      <c r="B24" s="167"/>
      <c r="C24" s="180"/>
      <c r="D24" s="171"/>
      <c r="E24" s="171"/>
      <c r="F24" s="58" t="s">
        <v>79</v>
      </c>
      <c r="G24" s="120" t="str" cm="1">
        <f t="array" aca="1" ref="G24" ca="1">IF(OR(ISBLANK(G22),G22="N/A"),"",IFERROR(INDEX(INDIRECT(AL22), MATCH(TRUE, EXACT(G22, INDIRECT(AC22)), 0)),""))</f>
        <v/>
      </c>
      <c r="H24" s="121" t="str" cm="1">
        <f t="array" aca="1" ref="H24" ca="1">IF(OR(ISBLANK(H22),H22="N/A"),"",IFERROR(INDEX(INDIRECT(AM22), MATCH(TRUE, EXACT(H22, INDIRECT(AD22)), 0)),""))</f>
        <v/>
      </c>
      <c r="I24" s="121" t="str" cm="1">
        <f t="array" aca="1" ref="I24" ca="1">IF(OR(ISBLANK(I22),I22="N/A"),"",IFERROR(INDEX(INDIRECT(AN22), MATCH(TRUE, EXACT(I22, INDIRECT(AE22)), 0)),""))</f>
        <v/>
      </c>
      <c r="J24" s="121" t="str" cm="1">
        <f t="array" aca="1" ref="J24" ca="1">IF(OR(ISBLANK(J22),J22="N/A"),"",IFERROR(INDEX(INDIRECT(AO22), MATCH(TRUE, EXACT(J22, INDIRECT(AF22)), 0)),""))</f>
        <v/>
      </c>
      <c r="K24" s="121" t="str" cm="1">
        <f t="array" aca="1" ref="K24" ca="1">IF(OR(ISBLANK(K22),K22="N/A"),"",IFERROR(INDEX(INDIRECT(AP22), MATCH(TRUE, EXACT(K22, INDIRECT(AG22)), 0)),""))</f>
        <v/>
      </c>
      <c r="L24" s="121" t="str" cm="1">
        <f t="array" aca="1" ref="L24" ca="1">IF(OR(ISBLANK(L22),L22="N/A"),"",IFERROR(INDEX(INDIRECT(AQ22), MATCH(TRUE, EXACT(L22, INDIRECT(AH22)), 0)),""))</f>
        <v/>
      </c>
      <c r="M24" s="121" t="str" cm="1">
        <f t="array" aca="1" ref="M24" ca="1">IF(OR(ISBLANK(M22),M22="N/A"),"",IFERROR(INDEX(INDIRECT(AR22), MATCH(TRUE, EXACT(M22, INDIRECT(AI22)), 0)),""))</f>
        <v/>
      </c>
      <c r="N24" s="121" t="str" cm="1">
        <f t="array" aca="1" ref="N24" ca="1">IF(OR(ISBLANK(N22),N22="N/A"),"",IFERROR(INDEX(INDIRECT(AS22), MATCH(TRUE, EXACT(N22, INDIRECT(AJ22)), 0)),""))</f>
        <v/>
      </c>
      <c r="O24" s="122" t="str" cm="1">
        <f t="array" aca="1" ref="O24" ca="1">IF(OR(ISBLANK(O22),O22="N/A"),"",IFERROR(INDEX(INDIRECT(AT22), MATCH(TRUE, EXACT(O22, INDIRECT(AK22)), 0)),""))</f>
        <v/>
      </c>
      <c r="P24" s="175"/>
      <c r="Q24" s="177"/>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CO24" s="48"/>
      <c r="CP24" s="48"/>
      <c r="CQ24" s="48"/>
      <c r="CR24" s="48"/>
      <c r="CS24" s="48"/>
      <c r="CT24" s="48"/>
      <c r="CU24" s="48"/>
      <c r="CV24" s="48"/>
      <c r="CW24" s="48"/>
      <c r="CX24" s="48"/>
      <c r="CY24" s="48"/>
      <c r="CZ24" s="48"/>
      <c r="DA24" s="48"/>
      <c r="DB24" s="48"/>
      <c r="DC24" s="48"/>
    </row>
    <row r="25" spans="2:107" ht="21.65" customHeight="1" thickBot="1" x14ac:dyDescent="0.4">
      <c r="B25" s="166">
        <v>6</v>
      </c>
      <c r="C25" s="178" t="s">
        <v>46</v>
      </c>
      <c r="D25" s="170" t="str">
        <f t="shared" ref="D25" si="9">IF(S26=1,"アクロタイプを選択",IF(SUM(T26:AB26)&gt;0,"コードが アクロタイプと一致しません",IF(BL26="no","ポジションは異なるバリエーションでなければなりません",IF(SUM(CF26:CN26)&gt;0,"最小コンポーネントがありません",IF(BM26="no","これらのボーナスを一緒に申告することはできません","有効なACRO")))))</f>
        <v>アクロタイプを選択</v>
      </c>
      <c r="E25" s="170" t="str">
        <f>IF(D25="valid acro",DC26,"")</f>
        <v/>
      </c>
      <c r="F25" s="56" t="s">
        <v>47</v>
      </c>
      <c r="G25" s="5" t="s">
        <v>48</v>
      </c>
      <c r="H25" s="6" t="s">
        <v>49</v>
      </c>
      <c r="I25" s="6" t="s">
        <v>50</v>
      </c>
      <c r="J25" s="6" t="s">
        <v>51</v>
      </c>
      <c r="K25" s="7" t="s">
        <v>52</v>
      </c>
      <c r="L25" s="8" t="s">
        <v>53</v>
      </c>
      <c r="M25" s="8" t="s">
        <v>54</v>
      </c>
      <c r="N25" s="6" t="s">
        <v>55</v>
      </c>
      <c r="O25" s="9" t="s">
        <v>56</v>
      </c>
      <c r="P25" s="123" t="s">
        <v>57</v>
      </c>
      <c r="Q25" s="124" t="s">
        <v>58</v>
      </c>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CO25" s="48"/>
      <c r="CP25" s="48"/>
      <c r="CQ25" s="48"/>
      <c r="CR25" s="48"/>
      <c r="CS25" s="48"/>
      <c r="CT25" s="48"/>
      <c r="CU25" s="48"/>
      <c r="CV25" s="48"/>
      <c r="CW25" s="48"/>
      <c r="CX25" s="48"/>
      <c r="CY25" s="48"/>
      <c r="CZ25" s="48"/>
      <c r="DA25" s="48"/>
      <c r="DB25" s="48"/>
      <c r="DC25" s="48"/>
    </row>
    <row r="26" spans="2:107" ht="21" customHeight="1" x14ac:dyDescent="0.35">
      <c r="B26" s="167"/>
      <c r="C26" s="179"/>
      <c r="D26" s="171"/>
      <c r="E26" s="171"/>
      <c r="F26" s="57" t="s">
        <v>77</v>
      </c>
      <c r="G26" s="45"/>
      <c r="H26" s="46"/>
      <c r="I26" s="46"/>
      <c r="J26" s="46"/>
      <c r="K26" s="46"/>
      <c r="L26" s="46"/>
      <c r="M26" s="46"/>
      <c r="N26" s="46"/>
      <c r="O26" s="47"/>
      <c r="P26" s="172" t="str">
        <f>IF(D25="有効なACRO",CONCATENATE(CO26,"-",G26,IF(H26="","",CONCATENATE("-",H26)),IF(I26="","",CONCATENATE("-",I26)),CONCATENATE("-",J26),IF(K26="","",CONCATENATE("/",K26)),IF(L26="","",CONCATENATE("-",L26)),IF(M26="","",CONCATENATE("-",M26)),IF(N26="","",CONCATENATE("-",N26)),IF(O26="","",CONCATENATE("/",O26))),"")</f>
        <v/>
      </c>
      <c r="Q26" s="173"/>
      <c r="S26" s="48">
        <f>IF(OR(ISBLANK(C25),C25="SELECT TYPE"),1,IF(OR(C25="acro-a",C25="acro-b",C25="acro-c",C25="acro-p"),0))</f>
        <v>1</v>
      </c>
      <c r="T26" s="48" cm="1">
        <f t="array" aca="1" ref="T26" ca="1">IFERROR(_xlfn.XLOOKUP(G26,INDIRECT(AC26),INDIRECT(AC26)),1)</f>
        <v>1</v>
      </c>
      <c r="U26" s="48" cm="1">
        <f t="array" aca="1" ref="U26" ca="1">IFERROR(_xlfn.XLOOKUP(H26,INDIRECT(AD26),INDIRECT(AD26)),1)</f>
        <v>1</v>
      </c>
      <c r="V26" s="48" cm="1">
        <f t="array" aca="1" ref="V26" ca="1">IFERROR(_xlfn.XLOOKUP(I26,INDIRECT(AE26),INDIRECT(AE26)),1)</f>
        <v>1</v>
      </c>
      <c r="W26" s="48" cm="1">
        <f t="array" aca="1" ref="W26" ca="1">IFERROR(_xlfn.XLOOKUP(J26,INDIRECT(AF26),INDIRECT(AF26)),1)</f>
        <v>1</v>
      </c>
      <c r="X26" s="48" cm="1">
        <f t="array" aca="1" ref="X26" ca="1">IFERROR(_xlfn.XLOOKUP(K26,INDIRECT(AG26),INDIRECT(AG26)),1)</f>
        <v>1</v>
      </c>
      <c r="Y26" s="48" cm="1">
        <f t="array" aca="1" ref="Y26" ca="1">IFERROR(_xlfn.XLOOKUP(L26,INDIRECT(AH26),INDIRECT(AH26)),1)</f>
        <v>1</v>
      </c>
      <c r="Z26" s="48" cm="1">
        <f t="array" aca="1" ref="Z26" ca="1">IFERROR(_xlfn.XLOOKUP(M26,INDIRECT(AI26),INDIRECT(AI26)),1)</f>
        <v>1</v>
      </c>
      <c r="AA26" s="48" cm="1">
        <f t="array" aca="1" ref="AA26" ca="1">IFERROR(_xlfn.XLOOKUP(N26,INDIRECT(AJ26),INDIRECT(AJ26)),1)</f>
        <v>1</v>
      </c>
      <c r="AB26" s="48" cm="1">
        <f t="array" aca="1" ref="AB26" ca="1">IFERROR(_xlfn.XLOOKUP(O26,INDIRECT(AK26),INDIRECT(AK26)),1)</f>
        <v>1</v>
      </c>
      <c r="AC26" s="48" t="b">
        <f>IF($C25="Acro-A","Cons_A",IF($C25="Acro-B","Cons_B",IF($C25="Acro-C","Cons_C",IF($C25="Acro-P","Cons_P"))))</f>
        <v>0</v>
      </c>
      <c r="AD26" s="48" t="b">
        <f>IF($C25="Acro-A","Conn_A",IF($C25="Acro-B","Conn_B",IF($C25="Acro-C","Conn_C",IF($C25="Acro-P","Conn_P"))))</f>
        <v>0</v>
      </c>
      <c r="AE26" s="48" t="b">
        <f>IF($C25="Acro-A","Dir_A",IF($C25="Acro-B","Dir_B",IF($C25="Acro-C","Dir_C",IF($C25="Acro-P","Dir_P"))))</f>
        <v>0</v>
      </c>
      <c r="AF26" s="48" t="b">
        <f>IF($C25="Acro-A","Pos1_A",IF($C25="Acro-B","Pos1_B",IF($C25="Acro-C","Pos1_C",IF($C25="Acro-P","Pos1_P"))))</f>
        <v>0</v>
      </c>
      <c r="AG26" s="48" t="b">
        <f>IF($C25="Acro-A","Pos2_A",IF($C25="Acro-B","Pos2_B",IF($C25="Acro-C","Pos2_C",IF($C25="Acro-P","Pos2_P"))))</f>
        <v>0</v>
      </c>
      <c r="AH26" s="48" t="b">
        <f>IF($C25="Acro-A","RotB_A",IF($C25="Acro-B","RotB_B",IF($C25="Acro-C","RotB_C",IF($C25="Acro-P","RotB_P"))))</f>
        <v>0</v>
      </c>
      <c r="AI26" s="48" t="b">
        <f>IF($C25="Acro-A","Rot_A",IF($C25="Acro-B","Rot_B",IF($C25="Acro-C","Rot_C",IF($C25="Acro-P","Rot_P"))))</f>
        <v>0</v>
      </c>
      <c r="AJ26" s="48" t="b">
        <f>IF($C25="Acro-A","Bon1_A",IF($C25="Acro-B","Bon1_B",IF($C25="Acro-C","Bon1_C",IF($C25="Acro-P","Bon1_P"))))</f>
        <v>0</v>
      </c>
      <c r="AK26" s="48" t="b">
        <f>IF($C25="Acro-A","Bon1_A",IF($C25="Acro-B","Bon1_B",IF($C25="Acro-C","Bon1_C",IF($C25="Acro-P","Bon1_P"))))</f>
        <v>0</v>
      </c>
      <c r="AL26" s="48" t="b">
        <f>IF($C25="Acro-A","ConsNot_A",IF($C25="Acro-B","ConsNot_B",IF($C25="Acro-C","ConsNot_C",IF($C25="Acro-P","ConsNot_P"))))</f>
        <v>0</v>
      </c>
      <c r="AM26" s="48" t="b">
        <f>IF($C25="Acro-A","ConnNot_A",IF($C25="Acro-B","ConnNot_B",IF($C25="Acro-C","ConnNot_C",IF($C25="Acro-P","ConnNot_P"))))</f>
        <v>0</v>
      </c>
      <c r="AN26" s="48" t="b">
        <f>IF($C25="Acro-A","DirNot_A",IF($C25="Acro-B","DirNot_B",IF($C25="Acro-C","DirNot_C",IF($C25="Acro-P","DirNot_P"))))</f>
        <v>0</v>
      </c>
      <c r="AO26" s="48" t="b">
        <f>IF($C25="Acro-A","Pos1Not_A",IF($C25="Acro-B","Pos1Not_B",IF($C25="Acro-C","Pos1Not_C",IF($C25="Acro-P","Pos1Not_P"))))</f>
        <v>0</v>
      </c>
      <c r="AP26" s="48" t="b">
        <f>IF($C25="Acro-A","Pos2Not_A",IF($C25="Acro-B","Pos2Not_B",IF($C25="Acro-C","Pos2Not_C",IF($C25="Acro-P","Pos2Not_P"))))</f>
        <v>0</v>
      </c>
      <c r="AQ26" s="48" t="b">
        <f>IF($C25="Acro-A","RotBNot_A",IF($C25="Acro-B","RotBNot_B",IF($C25="Acro-C","RotBNot_C",IF($C25="Acro-P","RotBNot_P"))))</f>
        <v>0</v>
      </c>
      <c r="AR26" s="48" t="b">
        <f>IF($C25="Acro-A","RotNot_A",IF($C25="Acro-B","RotNot_B",IF($C25="Acro-C","RotNot_C",IF($C25="Acro-P","RotNot_P"))))</f>
        <v>0</v>
      </c>
      <c r="AS26" s="48" t="b">
        <f>IF($C25="Acro-A","Bon1Not_A",IF($C25="Acro-B","Bon1Not_B",IF($C25="Acro-C","Bon1Not_C",IF($C25="Acro-P","Bon1Not_P"))))</f>
        <v>0</v>
      </c>
      <c r="AT26" s="48" t="b">
        <f>IF($C25="Acro-A","Bon1Not_A",IF($C25="Acro-B","Bon1Not_B",IF($C25="Acro-C","Bon1Not_C",IF($C25="Acro-P","Bon1Not_P"))))</f>
        <v>0</v>
      </c>
      <c r="AU26" s="48" t="b">
        <f>IF($C25="Acro-A","ConsDD_A",IF($C25="Acro-B","ConsDD_B",IF($C25="Acro-C","ConsDD_C",IF($C25="Acro-P","ConsDD_P"))))</f>
        <v>0</v>
      </c>
      <c r="AV26" s="48" t="b">
        <f>IF($C25="Acro-A","ConnDD_A",IF($C25="Acro-B","ConnDD_B",IF($C25="Acro-C","ConnDD_C",IF($C25="Acro-P","ConnDD_P"))))</f>
        <v>0</v>
      </c>
      <c r="AW26" s="48" t="b">
        <f>IF($C25="Acro-A","DirDD_A",IF($C25="Acro-B","DirDD_B",IF($C25="Acro-C","DirDD_C",IF($C25="Acro-P","DirDD_P"))))</f>
        <v>0</v>
      </c>
      <c r="AX26" s="48" t="b">
        <f>IF($C25="Acro-A","Pos1DD_A",IF($C25="Acro-B","Pos1DD_B",IF($C25="Acro-C","Pos1DD_C",IF($C25="Acro-P","Pos1DD_P"))))</f>
        <v>0</v>
      </c>
      <c r="AY26" s="48" t="b">
        <f>IF($C25="Acro-A","Pos2DD_A",IF($C25="Acro-B","Pos2DD_B",IF($C25="Acro-C","Pos2DD_C",IF($C25="Acro-P","Pos2DD_P"))))</f>
        <v>0</v>
      </c>
      <c r="AZ26" s="48" t="b">
        <f>IF($C25="Acro-A","RotBDD_A",IF($C25="Acro-B","RotBDD_B",IF($C25="Acro-C","RotBDD_C",IF($C25="Acro-P","RotBDD_P"))))</f>
        <v>0</v>
      </c>
      <c r="BA26" s="48" t="b">
        <f>IF($C25="Acro-A","RotDD_A",IF($C25="Acro-B","RotDD_B",IF($C25="Acro-C","RotDD_C",IF($C25="Acro-P","RotDD_P"))))</f>
        <v>0</v>
      </c>
      <c r="BB26" s="48" t="b">
        <f>IF($C25="Acro-A","Bon1DD_A",IF($C25="Acro-B","Bon1DD_B",IF($C25="Acro-C","Bon1DD_C",IF($C25="Acro-P","Bon1DD_P"))))</f>
        <v>0</v>
      </c>
      <c r="BC26" s="48" t="b">
        <f>IF($C25="Acro-A","Bon1DD_A",IF($C25="Acro-B","Bon1DD_B",IF($C25="Acro-C","Bon1DD_C",IF($C25="Acro-P","Bon1DD_P"))))</f>
        <v>0</v>
      </c>
      <c r="BD26" s="48" t="b">
        <f>IF($C25="Acro-A","Pos1Var_A",IF($C25="Acro-B","Pos1Var_B",IF($C25="Acro-C","Pos1Var_C",IF($C25="Acro-P","Pos1Var_P"))))</f>
        <v>0</v>
      </c>
      <c r="BE26" s="48" t="b">
        <f>IF($C25="Acro-A","Pos2Var_A",IF($C25="Acro-B","Pos2Var_B",IF($C25="Acro-C","Pos2Var_C",IF($C25="Acro-P","Pos2Var_P"))))</f>
        <v>0</v>
      </c>
      <c r="BF26" s="48" t="b">
        <f>IF($C25="Acro-A","Bon1Var_A",IF($C25="Acro-B","Bon1Var_B",IF($C25="Acro-C","Bon1Var_C",IF($C25="Acro-P","Bon1Var_P"))))</f>
        <v>0</v>
      </c>
      <c r="BG26" s="48" t="b">
        <f>IF($C25="Acro-A","Bon1Var_A",IF($C25="Acro-B","Bon1Var_B",IF($C25="Acro-C","Bon1Var_C",IF($C25="Acro-P","Bon1Var_P"))))</f>
        <v>0</v>
      </c>
      <c r="BH26" s="48" cm="1">
        <f t="array" aca="1" ref="BH26" ca="1">IFERROR(INDEX(INDIRECT(BD26),MATCH(TRUE,EXACT(J26,INDIRECT(AF26)),0)),0)</f>
        <v>0</v>
      </c>
      <c r="BI26" s="48" cm="1">
        <f t="array" aca="1" ref="BI26" ca="1">IFERROR(INDEX(INDIRECT(BE26),MATCH(TRUE,EXACT(K26,INDIRECT(AG26)),0)),0)</f>
        <v>0</v>
      </c>
      <c r="BJ26" s="48" cm="1">
        <f t="array" aca="1" ref="BJ26" ca="1">IFERROR(INDEX(INDIRECT(BF26),MATCH(TRUE,EXACT(N26,INDIRECT(AJ26)),0)),0)</f>
        <v>0</v>
      </c>
      <c r="BK26" s="48" cm="1">
        <f t="array" aca="1" ref="BK26" ca="1">IFERROR(INDEX(INDIRECT(BG26),MATCH(TRUE,EXACT(O26,INDIRECT(AK26)),0)),0)</f>
        <v>0</v>
      </c>
      <c r="BL26" s="48" t="str">
        <f ca="1">IF(BH26=0,"ok",IF(BH26=BI26,"no","ok"))</f>
        <v>ok</v>
      </c>
      <c r="BM26" s="48" t="str">
        <f ca="1">IF(BJ26=0,"ok",IF(BJ26=BK26,"no","ok"))</f>
        <v>ok</v>
      </c>
      <c r="BN26" s="48" t="str">
        <f>IFERROR(IF(_xlfn.XLOOKUP(AC26,Requirements!$B:$B,Requirements!$C:$C)=0,"no","ok"),"")</f>
        <v/>
      </c>
      <c r="BO26" s="48" t="str">
        <f>IFERROR(IF(_xlfn.XLOOKUP(AD26,Requirements!$B:$B,Requirements!$C:$C)=0,"no","ok"),"")</f>
        <v/>
      </c>
      <c r="BP26" s="48" t="str">
        <f>IFERROR(IF(_xlfn.XLOOKUP(AE26,Requirements!$B:$B,Requirements!$C:$C)=0,"no","ok"),"")</f>
        <v/>
      </c>
      <c r="BQ26" s="48" t="str">
        <f>IFERROR(IF(_xlfn.XLOOKUP(AF26,Requirements!$B:$B,Requirements!$C:$C)=0,"no","ok"),"")</f>
        <v/>
      </c>
      <c r="BR26" s="48" t="str">
        <f>IFERROR(IF(_xlfn.XLOOKUP(AG26,Requirements!$B:$B,Requirements!$C:$C)=0,"no","ok"),"")</f>
        <v/>
      </c>
      <c r="BS26" s="48" t="str">
        <f>IFERROR(IF(_xlfn.XLOOKUP(AH26,Requirements!$B:$B,Requirements!$C:$C)=0,"no","ok"),"")</f>
        <v/>
      </c>
      <c r="BT26" s="48" t="str">
        <f>IFERROR(IF(_xlfn.XLOOKUP(AI26,Requirements!$B:$B,Requirements!$C:$C)=0,"no","ok"),"")</f>
        <v/>
      </c>
      <c r="BU26" s="48" t="str">
        <f>IFERROR(IF(_xlfn.XLOOKUP(AJ26,Requirements!$B:$B,Requirements!$C:$C)=0,"no","ok"),"")</f>
        <v/>
      </c>
      <c r="BV26" s="48" t="str">
        <f>IFERROR(IF(_xlfn.XLOOKUP(AK26,Requirements!$B:$B,Requirements!$C:$C)=0,"no","ok"),"")</f>
        <v/>
      </c>
      <c r="BW26" s="48" t="str">
        <f>IFERROR(IF(_xlfn.XLOOKUP(AC26,Requirements!$B:$B,Requirements!$D:$D)=0,"no","ok"),"")</f>
        <v/>
      </c>
      <c r="BX26" s="48" t="str">
        <f>IFERROR(IF(_xlfn.XLOOKUP(AD26,Requirements!$B:$B,Requirements!$D:$D)=0,"no","ok"),"")</f>
        <v/>
      </c>
      <c r="BY26" s="48" t="str">
        <f>IFERROR(IF(_xlfn.XLOOKUP(AE26,Requirements!$B:$B,Requirements!$D:$D)=0,"no","ok"),"")</f>
        <v/>
      </c>
      <c r="BZ26" s="48" t="str">
        <f>IFERROR(IF(_xlfn.XLOOKUP(AF26,Requirements!$B:$B,Requirements!$D:$D)=0,"no","ok"),"")</f>
        <v/>
      </c>
      <c r="CA26" s="48" t="str">
        <f>IFERROR(IF(_xlfn.XLOOKUP(AG26,Requirements!$B:$B,Requirements!$D:$D)=0,"no","ok"),"")</f>
        <v/>
      </c>
      <c r="CB26" s="48" t="str">
        <f>IFERROR(IF(_xlfn.XLOOKUP(AH26,Requirements!$B:$B,Requirements!$D:$D)=0,"no","ok"),"")</f>
        <v/>
      </c>
      <c r="CC26" s="48" t="str">
        <f>IFERROR(IF(_xlfn.XLOOKUP(AI26,Requirements!$B:$B,Requirements!$D:$D)=0,"no","ok"),"")</f>
        <v/>
      </c>
      <c r="CD26" s="48" t="str">
        <f>IFERROR(IF(_xlfn.XLOOKUP(AJ26,Requirements!$B:$B,Requirements!$D:$D)=0,"no","ok"),"")</f>
        <v/>
      </c>
      <c r="CE26" s="48" t="str">
        <f>IFERROR(IF(_xlfn.XLOOKUP(AK26,Requirements!$B:$B,Requirements!$D:$D)=0,"no","ok"),"")</f>
        <v/>
      </c>
      <c r="CF26" s="48">
        <f t="shared" ref="CF26:CN26" si="10">IF(AND(BW26="ok",ISBLANK(G26)),1,0)</f>
        <v>0</v>
      </c>
      <c r="CG26" s="48">
        <f t="shared" si="10"/>
        <v>0</v>
      </c>
      <c r="CH26" s="48">
        <f t="shared" si="10"/>
        <v>0</v>
      </c>
      <c r="CI26" s="48">
        <f t="shared" si="10"/>
        <v>0</v>
      </c>
      <c r="CJ26" s="48">
        <f t="shared" si="10"/>
        <v>0</v>
      </c>
      <c r="CK26" s="48">
        <f t="shared" si="10"/>
        <v>0</v>
      </c>
      <c r="CL26" s="48">
        <f t="shared" si="10"/>
        <v>0</v>
      </c>
      <c r="CM26" s="48">
        <f t="shared" si="10"/>
        <v>0</v>
      </c>
      <c r="CN26" s="48">
        <f t="shared" si="10"/>
        <v>0</v>
      </c>
      <c r="CO26" s="48" t="str">
        <f>IF(NOT(C25="SELECT TYPE"),RIGHT(C25,1),"")</f>
        <v/>
      </c>
      <c r="CP26" s="48" t="str">
        <f ca="1">IF(BH26=0,"",CONCATENATE(CO26,"&amp;",BH26))</f>
        <v/>
      </c>
      <c r="CQ26" s="48" t="str">
        <f ca="1">IF(BI26=0,"",CONCATENATE(CO26,"&amp;",BI26))</f>
        <v/>
      </c>
      <c r="CR26" s="48" t="str">
        <f ca="1">IF(LEN(CP26)=0,"",COUNTIF($CP$6:$CQ$50,CP26))</f>
        <v/>
      </c>
      <c r="CS26" s="48" t="str">
        <f ca="1">IF(LEN(CQ26)=0,"",COUNTIF($CP$6:$CQ$50,CQ26))</f>
        <v/>
      </c>
      <c r="CT26" s="48" t="str">
        <f ca="1">IF(T26&lt;=1,"",CONCATENATE(CO26,"&amp;",T26))</f>
        <v/>
      </c>
      <c r="CU26" s="48" t="str">
        <f ca="1">IF(LEN(CT26)=0,"",COUNTIF($CT$6:$CT$50,CT26))</f>
        <v/>
      </c>
      <c r="CV26" s="48" t="str">
        <f ca="1">IF(U26&lt;=1,"",CONCATENATE(CO26,"&amp;",U26))</f>
        <v/>
      </c>
      <c r="CW26" s="48" t="str">
        <f ca="1">IF(LEN(CV26)=0,"",COUNTIF($CV$6:$CV$50,CV26))</f>
        <v/>
      </c>
      <c r="CX26" s="48">
        <f ca="1">IF(LEN(CR26)=0,0,IF(CR26&gt;1,1,0))</f>
        <v>0</v>
      </c>
      <c r="CY26" s="48">
        <f ca="1">IF(LEN(CS26)=0,0,IF(CS26&gt;1,1,0))</f>
        <v>0</v>
      </c>
      <c r="CZ26" s="48">
        <f ca="1">IF(LEN(CU26)=0,0,IF(CU26&gt;1,1,0))</f>
        <v>0</v>
      </c>
      <c r="DA26" s="48">
        <f ca="1">IF(LEN(CW26)=0,0,IF(CW26&gt;1,1,0))</f>
        <v>0</v>
      </c>
      <c r="DB26" s="48" t="b">
        <f>IF(CO26="A",IF(OR(CX26&gt;0,CY26&gt;0),1,0),IF(CO26="B",IF(OR(CZ26&gt;0,DA26&gt;0),1,0),IF(CO26="C",IF(CZ26&gt;0,1,0),IF(CO26="P",IF(OR(CX26&gt;0,CY26&gt;0,CZ26&gt;0,DA26&gt;0),1,0)))))</f>
        <v>0</v>
      </c>
      <c r="DC26" s="48" t="str">
        <f>IF(DB26&gt;0,"警告:このアクロは、同じグループ内の別のアクロと「同じ」です","明確なACRO")</f>
        <v>警告:このアクロは、同じグループ内の別のアクロと「同じ」です</v>
      </c>
    </row>
    <row r="27" spans="2:107" ht="16.5" customHeight="1" x14ac:dyDescent="0.35">
      <c r="B27" s="167"/>
      <c r="C27" s="179"/>
      <c r="D27" s="171"/>
      <c r="E27" s="171"/>
      <c r="F27" s="57" t="s">
        <v>78</v>
      </c>
      <c r="G27" s="117" t="str" cm="1">
        <f t="array" aca="1" ref="G27" ca="1">IF(OR(ISBLANK(G26),G26="N/A"),"",IFERROR(INDEX(INDIRECT(AU26), MATCH(TRUE, EXACT(G26, INDIRECT(AC26)), 0)),0))</f>
        <v/>
      </c>
      <c r="H27" s="118" t="str" cm="1">
        <f t="array" aca="1" ref="H27" ca="1">IF(OR(ISBLANK(H26),H26="N/A"),"",IFERROR(INDEX(INDIRECT(AV26), MATCH(TRUE, EXACT(H26, INDIRECT(AD26)), 0)),0))</f>
        <v/>
      </c>
      <c r="I27" s="118" t="str" cm="1">
        <f t="array" aca="1" ref="I27" ca="1">IF(OR(ISBLANK(I26),I26="N/A"),"",IFERROR(INDEX(INDIRECT(AW26), MATCH(TRUE, EXACT(I26, INDIRECT(AE26)), 0)),0))</f>
        <v/>
      </c>
      <c r="J27" s="118" t="str" cm="1">
        <f t="array" aca="1" ref="J27" ca="1">IF(OR(ISBLANK(J26),J26="N/A"),"",IFERROR(INDEX(INDIRECT(AX26), MATCH(TRUE, EXACT(J26, INDIRECT(AF26)), 0)),0))</f>
        <v/>
      </c>
      <c r="K27" s="118" t="str" cm="1">
        <f t="array" aca="1" ref="K27" ca="1">IF(OR(ISBLANK(K26),K26="N/A"),"",IFERROR(INDEX(INDIRECT(AY26), MATCH(TRUE, EXACT(K26, INDIRECT(AG26)), 0)),0))</f>
        <v/>
      </c>
      <c r="L27" s="118" t="str" cm="1">
        <f t="array" aca="1" ref="L27" ca="1">IF(OR(ISBLANK(L26),L26="N/A"),"",IFERROR(INDEX(INDIRECT(AZ26), MATCH(TRUE, EXACT(L26, INDIRECT(AH26)), 0)),0))</f>
        <v/>
      </c>
      <c r="M27" s="118" t="str" cm="1">
        <f t="array" aca="1" ref="M27" ca="1">IF(OR(ISBLANK(M26),M26="N/A"),"",IFERROR(INDEX(INDIRECT(BA26), MATCH(TRUE, EXACT(M26, INDIRECT(AI26)), 0)),0))</f>
        <v/>
      </c>
      <c r="N27" s="118" t="str" cm="1">
        <f t="array" aca="1" ref="N27" ca="1">IF(OR(ISBLANK(N26),N26="N/A"),"",IFERROR(INDEX(INDIRECT(BB26), MATCH(TRUE, EXACT(N26, INDIRECT(AJ26)), 0)),0))</f>
        <v/>
      </c>
      <c r="O27" s="119" t="str" cm="1">
        <f t="array" aca="1" ref="O27" ca="1">IF(OR(ISBLANK(O26),O26="N/A"),"",IFERROR(INDEX(INDIRECT(BC26), MATCH(TRUE, EXACT(O26, INDIRECT(AK26)), 0)),0))</f>
        <v/>
      </c>
      <c r="P27" s="174" t="str">
        <f>IF(D25="有効なACRO",SUM(G27:O27),IF(D25="アクロタイプを選択","最初にタイプを選択","誤りを修正"))</f>
        <v>最初にタイプを選択</v>
      </c>
      <c r="Q27" s="176" t="str">
        <f>IF(D25="有効なACRO",P27+0.5,IF(D25="アクロタイプを選択","最初にタイプを選択","誤りを修正"))</f>
        <v>最初にタイプを選択</v>
      </c>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CO27" s="48"/>
      <c r="CP27" s="48"/>
      <c r="CQ27" s="48"/>
      <c r="CR27" s="48"/>
      <c r="CS27" s="48"/>
      <c r="CT27" s="48"/>
      <c r="CU27" s="48"/>
      <c r="CV27" s="48"/>
      <c r="CW27" s="48"/>
      <c r="CX27" s="48"/>
      <c r="CY27" s="48"/>
      <c r="CZ27" s="48"/>
      <c r="DA27" s="48"/>
      <c r="DB27" s="48"/>
      <c r="DC27" s="48"/>
    </row>
    <row r="28" spans="2:107" ht="33" customHeight="1" thickBot="1" x14ac:dyDescent="0.4">
      <c r="B28" s="167"/>
      <c r="C28" s="180"/>
      <c r="D28" s="171"/>
      <c r="E28" s="171"/>
      <c r="F28" s="58" t="s">
        <v>79</v>
      </c>
      <c r="G28" s="120" t="str" cm="1">
        <f t="array" aca="1" ref="G28" ca="1">IF(OR(ISBLANK(G26),G26="N/A"),"",IFERROR(INDEX(INDIRECT(AL26), MATCH(TRUE, EXACT(G26, INDIRECT(AC26)), 0)),""))</f>
        <v/>
      </c>
      <c r="H28" s="121" t="str" cm="1">
        <f t="array" aca="1" ref="H28" ca="1">IF(OR(ISBLANK(H26),H26="N/A"),"",IFERROR(INDEX(INDIRECT(AM26), MATCH(TRUE, EXACT(H26, INDIRECT(AD26)), 0)),""))</f>
        <v/>
      </c>
      <c r="I28" s="121" t="str" cm="1">
        <f t="array" aca="1" ref="I28" ca="1">IF(OR(ISBLANK(I26),I26="N/A"),"",IFERROR(INDEX(INDIRECT(AN26), MATCH(TRUE, EXACT(I26, INDIRECT(AE26)), 0)),""))</f>
        <v/>
      </c>
      <c r="J28" s="121" t="str" cm="1">
        <f t="array" aca="1" ref="J28" ca="1">IF(OR(ISBLANK(J26),J26="N/A"),"",IFERROR(INDEX(INDIRECT(AO26), MATCH(TRUE, EXACT(J26, INDIRECT(AF26)), 0)),""))</f>
        <v/>
      </c>
      <c r="K28" s="121" t="str" cm="1">
        <f t="array" aca="1" ref="K28" ca="1">IF(OR(ISBLANK(K26),K26="N/A"),"",IFERROR(INDEX(INDIRECT(AP26), MATCH(TRUE, EXACT(K26, INDIRECT(AG26)), 0)),""))</f>
        <v/>
      </c>
      <c r="L28" s="121" t="str" cm="1">
        <f t="array" aca="1" ref="L28" ca="1">IF(OR(ISBLANK(L26),L26="N/A"),"",IFERROR(INDEX(INDIRECT(AQ26), MATCH(TRUE, EXACT(L26, INDIRECT(AH26)), 0)),""))</f>
        <v/>
      </c>
      <c r="M28" s="121" t="str" cm="1">
        <f t="array" aca="1" ref="M28" ca="1">IF(OR(ISBLANK(M26),M26="N/A"),"",IFERROR(INDEX(INDIRECT(AR26), MATCH(TRUE, EXACT(M26, INDIRECT(AI26)), 0)),""))</f>
        <v/>
      </c>
      <c r="N28" s="121" t="str" cm="1">
        <f t="array" aca="1" ref="N28" ca="1">IF(OR(ISBLANK(N26),N26="N/A"),"",IFERROR(INDEX(INDIRECT(AS26), MATCH(TRUE, EXACT(N26, INDIRECT(AJ26)), 0)),""))</f>
        <v/>
      </c>
      <c r="O28" s="122" t="str" cm="1">
        <f t="array" aca="1" ref="O28" ca="1">IF(OR(ISBLANK(O26),O26="N/A"),"",IFERROR(INDEX(INDIRECT(AT26), MATCH(TRUE, EXACT(O26, INDIRECT(AK26)), 0)),""))</f>
        <v/>
      </c>
      <c r="P28" s="175"/>
      <c r="Q28" s="177"/>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CO28" s="48"/>
      <c r="CP28" s="48"/>
      <c r="CQ28" s="48"/>
      <c r="CR28" s="48"/>
      <c r="CS28" s="48"/>
      <c r="CT28" s="48"/>
      <c r="CU28" s="48"/>
      <c r="CV28" s="48"/>
      <c r="CW28" s="48"/>
      <c r="CX28" s="48"/>
      <c r="CY28" s="48"/>
      <c r="CZ28" s="48"/>
      <c r="DA28" s="48"/>
      <c r="DB28" s="48"/>
      <c r="DC28" s="48"/>
    </row>
    <row r="29" spans="2:107" ht="21.65" customHeight="1" thickBot="1" x14ac:dyDescent="0.4">
      <c r="B29" s="166">
        <v>7</v>
      </c>
      <c r="C29" s="178" t="s">
        <v>46</v>
      </c>
      <c r="D29" s="170" t="str">
        <f t="shared" ref="D29" si="11">IF(S30=1,"アクロタイプを選択",IF(SUM(T30:AB30)&gt;0,"コードが アクロタイプと一致しません",IF(BL30="no","ポジションは異なるバリエーションでなければなりません",IF(SUM(CF30:CN30)&gt;0,"最小コンポーネントがありません",IF(BM30="no","これらのボーナスを一緒に申告することはできません","有効なACRO")))))</f>
        <v>アクロタイプを選択</v>
      </c>
      <c r="E29" s="170" t="str">
        <f>IF(D29="valid acro",DC30,"")</f>
        <v/>
      </c>
      <c r="F29" s="56" t="s">
        <v>47</v>
      </c>
      <c r="G29" s="5" t="s">
        <v>48</v>
      </c>
      <c r="H29" s="6" t="s">
        <v>49</v>
      </c>
      <c r="I29" s="6" t="s">
        <v>50</v>
      </c>
      <c r="J29" s="6" t="s">
        <v>51</v>
      </c>
      <c r="K29" s="7" t="s">
        <v>52</v>
      </c>
      <c r="L29" s="8" t="s">
        <v>53</v>
      </c>
      <c r="M29" s="8" t="s">
        <v>54</v>
      </c>
      <c r="N29" s="6" t="s">
        <v>55</v>
      </c>
      <c r="O29" s="9" t="s">
        <v>56</v>
      </c>
      <c r="P29" s="123" t="s">
        <v>57</v>
      </c>
      <c r="Q29" s="124" t="s">
        <v>58</v>
      </c>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CO29" s="48"/>
      <c r="CP29" s="48"/>
      <c r="CQ29" s="48"/>
      <c r="CR29" s="48"/>
      <c r="CS29" s="48"/>
      <c r="CT29" s="48"/>
      <c r="CU29" s="48"/>
      <c r="CV29" s="48"/>
      <c r="CW29" s="48"/>
      <c r="CX29" s="48"/>
      <c r="CY29" s="48"/>
      <c r="CZ29" s="48"/>
      <c r="DA29" s="48"/>
      <c r="DB29" s="48"/>
      <c r="DC29" s="48"/>
    </row>
    <row r="30" spans="2:107" ht="21" customHeight="1" x14ac:dyDescent="0.35">
      <c r="B30" s="167"/>
      <c r="C30" s="179"/>
      <c r="D30" s="171"/>
      <c r="E30" s="171"/>
      <c r="F30" s="57" t="s">
        <v>77</v>
      </c>
      <c r="G30" s="45"/>
      <c r="H30" s="46"/>
      <c r="I30" s="46"/>
      <c r="J30" s="46"/>
      <c r="K30" s="46"/>
      <c r="L30" s="46"/>
      <c r="M30" s="46"/>
      <c r="N30" s="46"/>
      <c r="O30" s="47"/>
      <c r="P30" s="172" t="str">
        <f>IF(D29="有効なACRO",CONCATENATE(CO30,"-",G30,IF(H30="","",CONCATENATE("-",H30)),IF(I30="","",CONCATENATE("-",I30)),CONCATENATE("-",J30),IF(K30="","",CONCATENATE("/",K30)),IF(L30="","",CONCATENATE("-",L30)),IF(M30="","",CONCATENATE("-",M30)),IF(N30="","",CONCATENATE("-",N30)),IF(O30="","",CONCATENATE("/",O30))),"")</f>
        <v/>
      </c>
      <c r="Q30" s="173"/>
      <c r="S30" s="48">
        <f>IF(OR(ISBLANK(C29),C29="SELECT TYPE"),1,IF(OR(C29="acro-a",C29="acro-b",C29="acro-c",C29="acro-p"),0))</f>
        <v>1</v>
      </c>
      <c r="T30" s="48" cm="1">
        <f t="array" aca="1" ref="T30" ca="1">IFERROR(_xlfn.XLOOKUP(G30,INDIRECT(AC30),INDIRECT(AC30)),1)</f>
        <v>1</v>
      </c>
      <c r="U30" s="48" cm="1">
        <f t="array" aca="1" ref="U30" ca="1">IFERROR(_xlfn.XLOOKUP(H30,INDIRECT(AD30),INDIRECT(AD30)),1)</f>
        <v>1</v>
      </c>
      <c r="V30" s="48" cm="1">
        <f t="array" aca="1" ref="V30" ca="1">IFERROR(_xlfn.XLOOKUP(I30,INDIRECT(AE30),INDIRECT(AE30)),1)</f>
        <v>1</v>
      </c>
      <c r="W30" s="48" cm="1">
        <f t="array" aca="1" ref="W30" ca="1">IFERROR(_xlfn.XLOOKUP(J30,INDIRECT(AF30),INDIRECT(AF30)),1)</f>
        <v>1</v>
      </c>
      <c r="X30" s="48" cm="1">
        <f t="array" aca="1" ref="X30" ca="1">IFERROR(_xlfn.XLOOKUP(K30,INDIRECT(AG30),INDIRECT(AG30)),1)</f>
        <v>1</v>
      </c>
      <c r="Y30" s="48" cm="1">
        <f t="array" aca="1" ref="Y30" ca="1">IFERROR(_xlfn.XLOOKUP(L30,INDIRECT(AH30),INDIRECT(AH30)),1)</f>
        <v>1</v>
      </c>
      <c r="Z30" s="48" cm="1">
        <f t="array" aca="1" ref="Z30" ca="1">IFERROR(_xlfn.XLOOKUP(M30,INDIRECT(AI30),INDIRECT(AI30)),1)</f>
        <v>1</v>
      </c>
      <c r="AA30" s="48" cm="1">
        <f t="array" aca="1" ref="AA30" ca="1">IFERROR(_xlfn.XLOOKUP(N30,INDIRECT(AJ30),INDIRECT(AJ30)),1)</f>
        <v>1</v>
      </c>
      <c r="AB30" s="48" cm="1">
        <f t="array" aca="1" ref="AB30" ca="1">IFERROR(_xlfn.XLOOKUP(O30,INDIRECT(AK30),INDIRECT(AK30)),1)</f>
        <v>1</v>
      </c>
      <c r="AC30" s="48" t="b">
        <f>IF($C29="Acro-A","Cons_A",IF($C29="Acro-B","Cons_B",IF($C29="Acro-C","Cons_C",IF($C29="Acro-P","Cons_P"))))</f>
        <v>0</v>
      </c>
      <c r="AD30" s="48" t="b">
        <f>IF($C29="Acro-A","Conn_A",IF($C29="Acro-B","Conn_B",IF($C29="Acro-C","Conn_C",IF($C29="Acro-P","Conn_P"))))</f>
        <v>0</v>
      </c>
      <c r="AE30" s="48" t="b">
        <f>IF($C29="Acro-A","Dir_A",IF($C29="Acro-B","Dir_B",IF($C29="Acro-C","Dir_C",IF($C29="Acro-P","Dir_P"))))</f>
        <v>0</v>
      </c>
      <c r="AF30" s="48" t="b">
        <f>IF($C29="Acro-A","Pos1_A",IF($C29="Acro-B","Pos1_B",IF($C29="Acro-C","Pos1_C",IF($C29="Acro-P","Pos1_P"))))</f>
        <v>0</v>
      </c>
      <c r="AG30" s="48" t="b">
        <f>IF($C29="Acro-A","Pos2_A",IF($C29="Acro-B","Pos2_B",IF($C29="Acro-C","Pos2_C",IF($C29="Acro-P","Pos2_P"))))</f>
        <v>0</v>
      </c>
      <c r="AH30" s="48" t="b">
        <f>IF($C29="Acro-A","RotB_A",IF($C29="Acro-B","RotB_B",IF($C29="Acro-C","RotB_C",IF($C29="Acro-P","RotB_P"))))</f>
        <v>0</v>
      </c>
      <c r="AI30" s="48" t="b">
        <f>IF($C29="Acro-A","Rot_A",IF($C29="Acro-B","Rot_B",IF($C29="Acro-C","Rot_C",IF($C29="Acro-P","Rot_P"))))</f>
        <v>0</v>
      </c>
      <c r="AJ30" s="48" t="b">
        <f>IF($C29="Acro-A","Bon1_A",IF($C29="Acro-B","Bon1_B",IF($C29="Acro-C","Bon1_C",IF($C29="Acro-P","Bon1_P"))))</f>
        <v>0</v>
      </c>
      <c r="AK30" s="48" t="b">
        <f>IF($C29="Acro-A","Bon1_A",IF($C29="Acro-B","Bon1_B",IF($C29="Acro-C","Bon1_C",IF($C29="Acro-P","Bon1_P"))))</f>
        <v>0</v>
      </c>
      <c r="AL30" s="48" t="b">
        <f>IF($C29="Acro-A","ConsNot_A",IF($C29="Acro-B","ConsNot_B",IF($C29="Acro-C","ConsNot_C",IF($C29="Acro-P","ConsNot_P"))))</f>
        <v>0</v>
      </c>
      <c r="AM30" s="48" t="b">
        <f>IF($C29="Acro-A","ConnNot_A",IF($C29="Acro-B","ConnNot_B",IF($C29="Acro-C","ConnNot_C",IF($C29="Acro-P","ConnNot_P"))))</f>
        <v>0</v>
      </c>
      <c r="AN30" s="48" t="b">
        <f>IF($C29="Acro-A","DirNot_A",IF($C29="Acro-B","DirNot_B",IF($C29="Acro-C","DirNot_C",IF($C29="Acro-P","DirNot_P"))))</f>
        <v>0</v>
      </c>
      <c r="AO30" s="48" t="b">
        <f>IF($C29="Acro-A","Pos1Not_A",IF($C29="Acro-B","Pos1Not_B",IF($C29="Acro-C","Pos1Not_C",IF($C29="Acro-P","Pos1Not_P"))))</f>
        <v>0</v>
      </c>
      <c r="AP30" s="48" t="b">
        <f>IF($C29="Acro-A","Pos2Not_A",IF($C29="Acro-B","Pos2Not_B",IF($C29="Acro-C","Pos2Not_C",IF($C29="Acro-P","Pos2Not_P"))))</f>
        <v>0</v>
      </c>
      <c r="AQ30" s="48" t="b">
        <f>IF($C29="Acro-A","RotBNot_A",IF($C29="Acro-B","RotBNot_B",IF($C29="Acro-C","RotBNot_C",IF($C29="Acro-P","RotBNot_P"))))</f>
        <v>0</v>
      </c>
      <c r="AR30" s="48" t="b">
        <f>IF($C29="Acro-A","RotNot_A",IF($C29="Acro-B","RotNot_B",IF($C29="Acro-C","RotNot_C",IF($C29="Acro-P","RotNot_P"))))</f>
        <v>0</v>
      </c>
      <c r="AS30" s="48" t="b">
        <f>IF($C29="Acro-A","Bon1Not_A",IF($C29="Acro-B","Bon1Not_B",IF($C29="Acro-C","Bon1Not_C",IF($C29="Acro-P","Bon1Not_P"))))</f>
        <v>0</v>
      </c>
      <c r="AT30" s="48" t="b">
        <f>IF($C29="Acro-A","Bon1Not_A",IF($C29="Acro-B","Bon1Not_B",IF($C29="Acro-C","Bon1Not_C",IF($C29="Acro-P","Bon1Not_P"))))</f>
        <v>0</v>
      </c>
      <c r="AU30" s="48" t="b">
        <f>IF($C29="Acro-A","ConsDD_A",IF($C29="Acro-B","ConsDD_B",IF($C29="Acro-C","ConsDD_C",IF($C29="Acro-P","ConsDD_P"))))</f>
        <v>0</v>
      </c>
      <c r="AV30" s="48" t="b">
        <f>IF($C29="Acro-A","ConnDD_A",IF($C29="Acro-B","ConnDD_B",IF($C29="Acro-C","ConnDD_C",IF($C29="Acro-P","ConnDD_P"))))</f>
        <v>0</v>
      </c>
      <c r="AW30" s="48" t="b">
        <f>IF($C29="Acro-A","DirDD_A",IF($C29="Acro-B","DirDD_B",IF($C29="Acro-C","DirDD_C",IF($C29="Acro-P","DirDD_P"))))</f>
        <v>0</v>
      </c>
      <c r="AX30" s="48" t="b">
        <f>IF($C29="Acro-A","Pos1DD_A",IF($C29="Acro-B","Pos1DD_B",IF($C29="Acro-C","Pos1DD_C",IF($C29="Acro-P","Pos1DD_P"))))</f>
        <v>0</v>
      </c>
      <c r="AY30" s="48" t="b">
        <f>IF($C29="Acro-A","Pos2DD_A",IF($C29="Acro-B","Pos2DD_B",IF($C29="Acro-C","Pos2DD_C",IF($C29="Acro-P","Pos2DD_P"))))</f>
        <v>0</v>
      </c>
      <c r="AZ30" s="48" t="b">
        <f>IF($C29="Acro-A","RotBDD_A",IF($C29="Acro-B","RotBDD_B",IF($C29="Acro-C","RotBDD_C",IF($C29="Acro-P","RotBDD_P"))))</f>
        <v>0</v>
      </c>
      <c r="BA30" s="48" t="b">
        <f>IF($C29="Acro-A","RotDD_A",IF($C29="Acro-B","RotDD_B",IF($C29="Acro-C","RotDD_C",IF($C29="Acro-P","RotDD_P"))))</f>
        <v>0</v>
      </c>
      <c r="BB30" s="48" t="b">
        <f>IF($C29="Acro-A","Bon1DD_A",IF($C29="Acro-B","Bon1DD_B",IF($C29="Acro-C","Bon1DD_C",IF($C29="Acro-P","Bon1DD_P"))))</f>
        <v>0</v>
      </c>
      <c r="BC30" s="48" t="b">
        <f>IF($C29="Acro-A","Bon1DD_A",IF($C29="Acro-B","Bon1DD_B",IF($C29="Acro-C","Bon1DD_C",IF($C29="Acro-P","Bon1DD_P"))))</f>
        <v>0</v>
      </c>
      <c r="BD30" s="48" t="b">
        <f>IF($C29="Acro-A","Pos1Var_A",IF($C29="Acro-B","Pos1Var_B",IF($C29="Acro-C","Pos1Var_C",IF($C29="Acro-P","Pos1Var_P"))))</f>
        <v>0</v>
      </c>
      <c r="BE30" s="48" t="b">
        <f>IF($C29="Acro-A","Pos2Var_A",IF($C29="Acro-B","Pos2Var_B",IF($C29="Acro-C","Pos2Var_C",IF($C29="Acro-P","Pos2Var_P"))))</f>
        <v>0</v>
      </c>
      <c r="BF30" s="48" t="b">
        <f>IF($C29="Acro-A","Bon1Var_A",IF($C29="Acro-B","Bon1Var_B",IF($C29="Acro-C","Bon1Var_C",IF($C29="Acro-P","Bon1Var_P"))))</f>
        <v>0</v>
      </c>
      <c r="BG30" s="48" t="b">
        <f>IF($C29="Acro-A","Bon1Var_A",IF($C29="Acro-B","Bon1Var_B",IF($C29="Acro-C","Bon1Var_C",IF($C29="Acro-P","Bon1Var_P"))))</f>
        <v>0</v>
      </c>
      <c r="BH30" s="48" cm="1">
        <f t="array" aca="1" ref="BH30" ca="1">IFERROR(INDEX(INDIRECT(BD30),MATCH(TRUE,EXACT(J30,INDIRECT(AF30)),0)),0)</f>
        <v>0</v>
      </c>
      <c r="BI30" s="48" cm="1">
        <f t="array" aca="1" ref="BI30" ca="1">IFERROR(INDEX(INDIRECT(BE30),MATCH(TRUE,EXACT(K30,INDIRECT(AG30)),0)),0)</f>
        <v>0</v>
      </c>
      <c r="BJ30" s="48" cm="1">
        <f t="array" aca="1" ref="BJ30" ca="1">IFERROR(INDEX(INDIRECT(BF30),MATCH(TRUE,EXACT(N30,INDIRECT(AJ30)),0)),0)</f>
        <v>0</v>
      </c>
      <c r="BK30" s="48" cm="1">
        <f t="array" aca="1" ref="BK30" ca="1">IFERROR(INDEX(INDIRECT(BG30),MATCH(TRUE,EXACT(O30,INDIRECT(AK30)),0)),0)</f>
        <v>0</v>
      </c>
      <c r="BL30" s="48" t="str">
        <f ca="1">IF(BH30=0,"ok",IF(BH30=BI30,"no","ok"))</f>
        <v>ok</v>
      </c>
      <c r="BM30" s="48" t="str">
        <f ca="1">IF(BJ30=0,"ok",IF(BJ30=BK30,"no","ok"))</f>
        <v>ok</v>
      </c>
      <c r="BN30" s="48" t="str">
        <f>IFERROR(IF(_xlfn.XLOOKUP(AC30,Requirements!$B:$B,Requirements!$C:$C)=0,"no","ok"),"")</f>
        <v/>
      </c>
      <c r="BO30" s="48" t="str">
        <f>IFERROR(IF(_xlfn.XLOOKUP(AD30,Requirements!$B:$B,Requirements!$C:$C)=0,"no","ok"),"")</f>
        <v/>
      </c>
      <c r="BP30" s="48" t="str">
        <f>IFERROR(IF(_xlfn.XLOOKUP(AE30,Requirements!$B:$B,Requirements!$C:$C)=0,"no","ok"),"")</f>
        <v/>
      </c>
      <c r="BQ30" s="48" t="str">
        <f>IFERROR(IF(_xlfn.XLOOKUP(AF30,Requirements!$B:$B,Requirements!$C:$C)=0,"no","ok"),"")</f>
        <v/>
      </c>
      <c r="BR30" s="48" t="str">
        <f>IFERROR(IF(_xlfn.XLOOKUP(AG30,Requirements!$B:$B,Requirements!$C:$C)=0,"no","ok"),"")</f>
        <v/>
      </c>
      <c r="BS30" s="48" t="str">
        <f>IFERROR(IF(_xlfn.XLOOKUP(AH30,Requirements!$B:$B,Requirements!$C:$C)=0,"no","ok"),"")</f>
        <v/>
      </c>
      <c r="BT30" s="48" t="str">
        <f>IFERROR(IF(_xlfn.XLOOKUP(AI30,Requirements!$B:$B,Requirements!$C:$C)=0,"no","ok"),"")</f>
        <v/>
      </c>
      <c r="BU30" s="48" t="str">
        <f>IFERROR(IF(_xlfn.XLOOKUP(AJ30,Requirements!$B:$B,Requirements!$C:$C)=0,"no","ok"),"")</f>
        <v/>
      </c>
      <c r="BV30" s="48" t="str">
        <f>IFERROR(IF(_xlfn.XLOOKUP(AK30,Requirements!$B:$B,Requirements!$C:$C)=0,"no","ok"),"")</f>
        <v/>
      </c>
      <c r="BW30" s="48" t="str">
        <f>IFERROR(IF(_xlfn.XLOOKUP(AC30,Requirements!$B:$B,Requirements!$D:$D)=0,"no","ok"),"")</f>
        <v/>
      </c>
      <c r="BX30" s="48" t="str">
        <f>IFERROR(IF(_xlfn.XLOOKUP(AD30,Requirements!$B:$B,Requirements!$D:$D)=0,"no","ok"),"")</f>
        <v/>
      </c>
      <c r="BY30" s="48" t="str">
        <f>IFERROR(IF(_xlfn.XLOOKUP(AE30,Requirements!$B:$B,Requirements!$D:$D)=0,"no","ok"),"")</f>
        <v/>
      </c>
      <c r="BZ30" s="48" t="str">
        <f>IFERROR(IF(_xlfn.XLOOKUP(AF30,Requirements!$B:$B,Requirements!$D:$D)=0,"no","ok"),"")</f>
        <v/>
      </c>
      <c r="CA30" s="48" t="str">
        <f>IFERROR(IF(_xlfn.XLOOKUP(AG30,Requirements!$B:$B,Requirements!$D:$D)=0,"no","ok"),"")</f>
        <v/>
      </c>
      <c r="CB30" s="48" t="str">
        <f>IFERROR(IF(_xlfn.XLOOKUP(AH30,Requirements!$B:$B,Requirements!$D:$D)=0,"no","ok"),"")</f>
        <v/>
      </c>
      <c r="CC30" s="48" t="str">
        <f>IFERROR(IF(_xlfn.XLOOKUP(AI30,Requirements!$B:$B,Requirements!$D:$D)=0,"no","ok"),"")</f>
        <v/>
      </c>
      <c r="CD30" s="48" t="str">
        <f>IFERROR(IF(_xlfn.XLOOKUP(AJ30,Requirements!$B:$B,Requirements!$D:$D)=0,"no","ok"),"")</f>
        <v/>
      </c>
      <c r="CE30" s="48" t="str">
        <f>IFERROR(IF(_xlfn.XLOOKUP(AK30,Requirements!$B:$B,Requirements!$D:$D)=0,"no","ok"),"")</f>
        <v/>
      </c>
      <c r="CF30" s="48">
        <f t="shared" ref="CF30:CN30" si="12">IF(AND(BW30="ok",ISBLANK(G30)),1,0)</f>
        <v>0</v>
      </c>
      <c r="CG30" s="48">
        <f t="shared" si="12"/>
        <v>0</v>
      </c>
      <c r="CH30" s="48">
        <f t="shared" si="12"/>
        <v>0</v>
      </c>
      <c r="CI30" s="48">
        <f t="shared" si="12"/>
        <v>0</v>
      </c>
      <c r="CJ30" s="48">
        <f t="shared" si="12"/>
        <v>0</v>
      </c>
      <c r="CK30" s="48">
        <f t="shared" si="12"/>
        <v>0</v>
      </c>
      <c r="CL30" s="48">
        <f t="shared" si="12"/>
        <v>0</v>
      </c>
      <c r="CM30" s="48">
        <f t="shared" si="12"/>
        <v>0</v>
      </c>
      <c r="CN30" s="48">
        <f t="shared" si="12"/>
        <v>0</v>
      </c>
      <c r="CO30" s="48" t="str">
        <f>IF(NOT(C29="SELECT TYPE"),RIGHT(C29,1),"")</f>
        <v/>
      </c>
      <c r="CP30" s="48" t="str">
        <f ca="1">IF(BH30=0,"",CONCATENATE(CO30,"&amp;",BH30))</f>
        <v/>
      </c>
      <c r="CQ30" s="48" t="str">
        <f ca="1">IF(BI30=0,"",CONCATENATE(CO30,"&amp;",BI30))</f>
        <v/>
      </c>
      <c r="CR30" s="48" t="str">
        <f ca="1">IF(LEN(CP30)=0,"",COUNTIF($CP$6:$CQ$50,CP30))</f>
        <v/>
      </c>
      <c r="CS30" s="48" t="str">
        <f ca="1">IF(LEN(CQ30)=0,"",COUNTIF($CP$6:$CQ$50,CQ30))</f>
        <v/>
      </c>
      <c r="CT30" s="48" t="str">
        <f ca="1">IF(T30&lt;=1,"",CONCATENATE(CO30,"&amp;",T30))</f>
        <v/>
      </c>
      <c r="CU30" s="48" t="str">
        <f ca="1">IF(LEN(CT30)=0,"",COUNTIF($CT$6:$CT$50,CT30))</f>
        <v/>
      </c>
      <c r="CV30" s="48" t="str">
        <f ca="1">IF(U30&lt;=1,"",CONCATENATE(CO30,"&amp;",U30))</f>
        <v/>
      </c>
      <c r="CW30" s="48" t="str">
        <f ca="1">IF(LEN(CV30)=0,"",COUNTIF($CV$6:$CV$50,CV30))</f>
        <v/>
      </c>
      <c r="CX30" s="48">
        <f ca="1">IF(LEN(CR30)=0,0,IF(CR30&gt;1,1,0))</f>
        <v>0</v>
      </c>
      <c r="CY30" s="48">
        <f ca="1">IF(LEN(CS30)=0,0,IF(CS30&gt;1,1,0))</f>
        <v>0</v>
      </c>
      <c r="CZ30" s="48">
        <f ca="1">IF(LEN(CU30)=0,0,IF(CU30&gt;1,1,0))</f>
        <v>0</v>
      </c>
      <c r="DA30" s="48">
        <f ca="1">IF(LEN(CW30)=0,0,IF(CW30&gt;1,1,0))</f>
        <v>0</v>
      </c>
      <c r="DB30" s="48" t="b">
        <f>IF(CO30="A",IF(OR(CX30&gt;0,CY30&gt;0),1,0),IF(CO30="B",IF(OR(CZ30&gt;0,DA30&gt;0),1,0),IF(CO30="C",IF(CZ30&gt;0,1,0),IF(CO30="P",IF(OR(CX30&gt;0,CY30&gt;0,CZ30&gt;0,DA30&gt;0),1,0)))))</f>
        <v>0</v>
      </c>
      <c r="DC30" s="48" t="str">
        <f>IF(DB30&gt;0,"警告:このアクロは、同じグループ内の別のアクロと「同じ」です","明確なACRO")</f>
        <v>警告:このアクロは、同じグループ内の別のアクロと「同じ」です</v>
      </c>
    </row>
    <row r="31" spans="2:107" ht="16.5" customHeight="1" x14ac:dyDescent="0.35">
      <c r="B31" s="167"/>
      <c r="C31" s="179"/>
      <c r="D31" s="171"/>
      <c r="E31" s="171"/>
      <c r="F31" s="57" t="s">
        <v>78</v>
      </c>
      <c r="G31" s="117" t="str" cm="1">
        <f t="array" aca="1" ref="G31" ca="1">IF(OR(ISBLANK(G30),G30="N/A"),"",IFERROR(INDEX(INDIRECT(AU30), MATCH(TRUE, EXACT(G30, INDIRECT(AC30)), 0)),0))</f>
        <v/>
      </c>
      <c r="H31" s="118" t="str" cm="1">
        <f t="array" aca="1" ref="H31" ca="1">IF(OR(ISBLANK(H30),H30="N/A"),"",IFERROR(INDEX(INDIRECT(AV30), MATCH(TRUE, EXACT(H30, INDIRECT(AD30)), 0)),0))</f>
        <v/>
      </c>
      <c r="I31" s="118" t="str" cm="1">
        <f t="array" aca="1" ref="I31" ca="1">IF(OR(ISBLANK(I30),I30="N/A"),"",IFERROR(INDEX(INDIRECT(AW30), MATCH(TRUE, EXACT(I30, INDIRECT(AE30)), 0)),0))</f>
        <v/>
      </c>
      <c r="J31" s="118" t="str" cm="1">
        <f t="array" aca="1" ref="J31" ca="1">IF(OR(ISBLANK(J30),J30="N/A"),"",IFERROR(INDEX(INDIRECT(AX30), MATCH(TRUE, EXACT(J30, INDIRECT(AF30)), 0)),0))</f>
        <v/>
      </c>
      <c r="K31" s="118" t="str" cm="1">
        <f t="array" aca="1" ref="K31" ca="1">IF(OR(ISBLANK(K30),K30="N/A"),"",IFERROR(INDEX(INDIRECT(AY30), MATCH(TRUE, EXACT(K30, INDIRECT(AG30)), 0)),0))</f>
        <v/>
      </c>
      <c r="L31" s="118" t="str" cm="1">
        <f t="array" aca="1" ref="L31" ca="1">IF(OR(ISBLANK(L30),L30="N/A"),"",IFERROR(INDEX(INDIRECT(AZ30), MATCH(TRUE, EXACT(L30, INDIRECT(AH30)), 0)),0))</f>
        <v/>
      </c>
      <c r="M31" s="118" t="str" cm="1">
        <f t="array" aca="1" ref="M31" ca="1">IF(OR(ISBLANK(M30),M30="N/A"),"",IFERROR(INDEX(INDIRECT(BA30), MATCH(TRUE, EXACT(M30, INDIRECT(AI30)), 0)),0))</f>
        <v/>
      </c>
      <c r="N31" s="118" t="str" cm="1">
        <f t="array" aca="1" ref="N31" ca="1">IF(OR(ISBLANK(N30),N30="N/A"),"",IFERROR(INDEX(INDIRECT(BB30), MATCH(TRUE, EXACT(N30, INDIRECT(AJ30)), 0)),0))</f>
        <v/>
      </c>
      <c r="O31" s="119" t="str" cm="1">
        <f t="array" aca="1" ref="O31" ca="1">IF(OR(ISBLANK(O30),O30="N/A"),"",IFERROR(INDEX(INDIRECT(BC30), MATCH(TRUE, EXACT(O30, INDIRECT(AK30)), 0)),0))</f>
        <v/>
      </c>
      <c r="P31" s="174" t="str">
        <f>IF(D29="有効なACRO",SUM(G31:O31),IF(D29="アクロタイプを選択","最初にタイプを選択","誤りを修正"))</f>
        <v>最初にタイプを選択</v>
      </c>
      <c r="Q31" s="176" t="str">
        <f>IF(D29="有効なACRO",P31+0.5,IF(D29="アクロタイプを選択","最初にタイプを選択","誤りを修正"))</f>
        <v>最初にタイプを選択</v>
      </c>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CO31" s="48"/>
      <c r="CP31" s="48"/>
      <c r="CQ31" s="48"/>
      <c r="CR31" s="48"/>
      <c r="CS31" s="48"/>
      <c r="CT31" s="48"/>
      <c r="CU31" s="48"/>
      <c r="CV31" s="48"/>
      <c r="CW31" s="48"/>
      <c r="CX31" s="48"/>
      <c r="CY31" s="48"/>
      <c r="CZ31" s="48"/>
      <c r="DA31" s="48"/>
      <c r="DB31" s="48"/>
      <c r="DC31" s="48"/>
    </row>
    <row r="32" spans="2:107" ht="33" customHeight="1" thickBot="1" x14ac:dyDescent="0.4">
      <c r="B32" s="181"/>
      <c r="C32" s="180"/>
      <c r="D32" s="182"/>
      <c r="E32" s="182"/>
      <c r="F32" s="58" t="s">
        <v>79</v>
      </c>
      <c r="G32" s="120" t="str" cm="1">
        <f t="array" aca="1" ref="G32" ca="1">IF(OR(ISBLANK(G30),G30="N/A"),"",IFERROR(INDEX(INDIRECT(AL30), MATCH(TRUE, EXACT(G30, INDIRECT(AC30)), 0)),""))</f>
        <v/>
      </c>
      <c r="H32" s="121" t="str" cm="1">
        <f t="array" aca="1" ref="H32" ca="1">IF(OR(ISBLANK(H30),H30="N/A"),"",IFERROR(INDEX(INDIRECT(AM30), MATCH(TRUE, EXACT(H30, INDIRECT(AD30)), 0)),""))</f>
        <v/>
      </c>
      <c r="I32" s="121" t="str" cm="1">
        <f t="array" aca="1" ref="I32" ca="1">IF(OR(ISBLANK(I30),I30="N/A"),"",IFERROR(INDEX(INDIRECT(AN30), MATCH(TRUE, EXACT(I30, INDIRECT(AE30)), 0)),""))</f>
        <v/>
      </c>
      <c r="J32" s="121" t="str" cm="1">
        <f t="array" aca="1" ref="J32" ca="1">IF(OR(ISBLANK(J30),J30="N/A"),"",IFERROR(INDEX(INDIRECT(AO30), MATCH(TRUE, EXACT(J30, INDIRECT(AF30)), 0)),""))</f>
        <v/>
      </c>
      <c r="K32" s="121" t="str" cm="1">
        <f t="array" aca="1" ref="K32" ca="1">IF(OR(ISBLANK(K30),K30="N/A"),"",IFERROR(INDEX(INDIRECT(AP30), MATCH(TRUE, EXACT(K30, INDIRECT(AG30)), 0)),""))</f>
        <v/>
      </c>
      <c r="L32" s="121" t="str" cm="1">
        <f t="array" aca="1" ref="L32" ca="1">IF(OR(ISBLANK(L30),L30="N/A"),"",IFERROR(INDEX(INDIRECT(AQ30), MATCH(TRUE, EXACT(L30, INDIRECT(AH30)), 0)),""))</f>
        <v/>
      </c>
      <c r="M32" s="121" t="str" cm="1">
        <f t="array" aca="1" ref="M32" ca="1">IF(OR(ISBLANK(M30),M30="N/A"),"",IFERROR(INDEX(INDIRECT(AR30), MATCH(TRUE, EXACT(M30, INDIRECT(AI30)), 0)),""))</f>
        <v/>
      </c>
      <c r="N32" s="121" t="str" cm="1">
        <f t="array" aca="1" ref="N32" ca="1">IF(OR(ISBLANK(N30),N30="N/A"),"",IFERROR(INDEX(INDIRECT(AS30), MATCH(TRUE, EXACT(N30, INDIRECT(AJ30)), 0)),""))</f>
        <v/>
      </c>
      <c r="O32" s="122" t="str" cm="1">
        <f t="array" aca="1" ref="O32" ca="1">IF(OR(ISBLANK(O30),O30="N/A"),"",IFERROR(INDEX(INDIRECT(AT30), MATCH(TRUE, EXACT(O30, INDIRECT(AK30)), 0)),""))</f>
        <v/>
      </c>
      <c r="P32" s="175"/>
      <c r="Q32" s="177"/>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CO32" s="48"/>
      <c r="CP32" s="48"/>
      <c r="CQ32" s="48"/>
      <c r="CR32" s="48"/>
      <c r="CS32" s="48"/>
      <c r="CT32" s="48"/>
      <c r="CU32" s="48"/>
      <c r="CV32" s="48"/>
      <c r="CW32" s="48"/>
      <c r="CX32" s="48"/>
      <c r="CY32" s="48"/>
      <c r="CZ32" s="48"/>
      <c r="DA32" s="48"/>
      <c r="DB32" s="48"/>
      <c r="DC32" s="48"/>
    </row>
    <row r="33" spans="7:107" ht="15.75" customHeight="1" x14ac:dyDescent="0.35">
      <c r="G33" s="50"/>
      <c r="H33" s="50"/>
      <c r="I33" s="50"/>
      <c r="J33" s="50"/>
      <c r="K33" s="51"/>
      <c r="L33" s="50"/>
      <c r="M33" s="50"/>
      <c r="N33" s="50"/>
      <c r="O33" s="50"/>
      <c r="P33" s="52"/>
      <c r="Q33" s="52"/>
      <c r="CO33" s="48"/>
      <c r="CP33" s="48"/>
      <c r="CQ33" s="48"/>
      <c r="CR33" s="48"/>
      <c r="CS33" s="48"/>
      <c r="CT33" s="48"/>
      <c r="CU33" s="48"/>
      <c r="CV33" s="48"/>
      <c r="CW33" s="48"/>
      <c r="CX33" s="48"/>
      <c r="CY33" s="48"/>
      <c r="CZ33" s="48"/>
      <c r="DA33" s="48"/>
      <c r="DB33" s="48"/>
      <c r="DC33" s="48"/>
    </row>
    <row r="34" spans="7:107" ht="15.5" x14ac:dyDescent="0.35">
      <c r="G34" s="50"/>
      <c r="H34" s="50"/>
      <c r="I34" s="50"/>
      <c r="J34" s="50"/>
      <c r="K34" s="51"/>
      <c r="L34" s="50"/>
      <c r="M34" s="50"/>
      <c r="N34" s="50"/>
      <c r="O34" s="50"/>
      <c r="P34" s="52"/>
      <c r="Q34" s="52"/>
      <c r="CO34" s="48"/>
      <c r="CP34" s="48"/>
      <c r="CQ34" s="48"/>
      <c r="CR34" s="48"/>
      <c r="CS34" s="48"/>
      <c r="CT34" s="48"/>
      <c r="CU34" s="48"/>
      <c r="CV34" s="48"/>
      <c r="CW34" s="48"/>
      <c r="CX34" s="48"/>
      <c r="CY34" s="48"/>
      <c r="CZ34" s="48"/>
      <c r="DA34" s="48"/>
      <c r="DB34" s="48"/>
      <c r="DC34" s="48"/>
    </row>
    <row r="35" spans="7:107" ht="15.5" x14ac:dyDescent="0.35">
      <c r="G35" s="50"/>
      <c r="H35" s="50"/>
      <c r="I35" s="50"/>
      <c r="J35" s="50"/>
      <c r="K35" s="51"/>
      <c r="L35" s="50"/>
      <c r="M35" s="50"/>
      <c r="N35" s="50"/>
      <c r="O35" s="50"/>
      <c r="P35" s="52"/>
      <c r="Q35" s="52"/>
      <c r="CO35" s="48"/>
      <c r="CP35" s="48"/>
      <c r="CQ35" s="48"/>
      <c r="CR35" s="48"/>
      <c r="CS35" s="48"/>
      <c r="CT35" s="48"/>
      <c r="CU35" s="48"/>
      <c r="CV35" s="48"/>
      <c r="CW35" s="48"/>
      <c r="CX35" s="48"/>
      <c r="CY35" s="48"/>
      <c r="CZ35" s="48"/>
      <c r="DA35" s="48"/>
      <c r="DB35" s="48"/>
      <c r="DC35" s="48"/>
    </row>
    <row r="36" spans="7:107" ht="15.5" x14ac:dyDescent="0.35">
      <c r="G36" s="50"/>
      <c r="H36" s="50"/>
      <c r="I36" s="50"/>
      <c r="J36" s="50"/>
      <c r="K36" s="51"/>
      <c r="L36" s="50"/>
      <c r="M36" s="50"/>
      <c r="N36" s="50"/>
      <c r="O36" s="50"/>
      <c r="P36" s="52"/>
      <c r="Q36" s="52"/>
      <c r="CO36" s="48"/>
      <c r="CP36" s="48"/>
      <c r="CQ36" s="48"/>
      <c r="CR36" s="48"/>
      <c r="CS36" s="48"/>
      <c r="CT36" s="48"/>
      <c r="CU36" s="48"/>
      <c r="CV36" s="48"/>
      <c r="CW36" s="48"/>
      <c r="CX36" s="48"/>
      <c r="CY36" s="48"/>
      <c r="CZ36" s="48"/>
      <c r="DA36" s="48"/>
      <c r="DB36" s="48"/>
      <c r="DC36" s="48"/>
    </row>
    <row r="37" spans="7:107" ht="15.75" customHeight="1" x14ac:dyDescent="0.35">
      <c r="G37" s="50"/>
      <c r="H37" s="50"/>
      <c r="I37" s="50"/>
      <c r="J37" s="50"/>
      <c r="K37" s="51"/>
      <c r="L37" s="50"/>
      <c r="M37" s="50"/>
      <c r="N37" s="50"/>
      <c r="O37" s="50"/>
      <c r="P37" s="52"/>
      <c r="Q37" s="52"/>
      <c r="CO37" s="48"/>
      <c r="CP37" s="48"/>
      <c r="CQ37" s="48"/>
      <c r="CR37" s="48"/>
      <c r="CS37" s="48"/>
      <c r="CT37" s="48"/>
      <c r="CU37" s="48"/>
      <c r="CV37" s="48"/>
      <c r="CW37" s="48"/>
      <c r="CX37" s="48"/>
      <c r="CY37" s="48"/>
      <c r="CZ37" s="48"/>
      <c r="DA37" s="48"/>
      <c r="DB37" s="48"/>
      <c r="DC37" s="48"/>
    </row>
    <row r="38" spans="7:107" ht="15.5" x14ac:dyDescent="0.35">
      <c r="G38" s="50"/>
      <c r="H38" s="50"/>
      <c r="I38" s="50"/>
      <c r="J38" s="50"/>
      <c r="K38" s="51"/>
      <c r="L38" s="50"/>
      <c r="M38" s="50"/>
      <c r="N38" s="50"/>
      <c r="O38" s="50"/>
      <c r="P38" s="52"/>
      <c r="Q38" s="52"/>
      <c r="CO38" s="48"/>
      <c r="CP38" s="48"/>
      <c r="CQ38" s="48"/>
      <c r="CR38" s="48"/>
      <c r="CS38" s="48"/>
      <c r="CT38" s="48"/>
      <c r="CU38" s="48"/>
      <c r="CV38" s="48"/>
      <c r="CW38" s="48"/>
      <c r="CX38" s="48"/>
      <c r="CY38" s="48"/>
      <c r="CZ38" s="48"/>
      <c r="DA38" s="48"/>
      <c r="DB38" s="48"/>
      <c r="DC38" s="48"/>
    </row>
    <row r="39" spans="7:107" ht="15.5" x14ac:dyDescent="0.35">
      <c r="G39" s="50"/>
      <c r="H39" s="50"/>
      <c r="I39" s="50"/>
      <c r="J39" s="50"/>
      <c r="K39" s="51"/>
      <c r="L39" s="50"/>
      <c r="M39" s="50"/>
      <c r="N39" s="50"/>
      <c r="O39" s="50"/>
      <c r="P39" s="52"/>
      <c r="Q39" s="52"/>
      <c r="CO39" s="48"/>
      <c r="CP39" s="48"/>
      <c r="CQ39" s="48"/>
      <c r="CR39" s="48"/>
      <c r="CS39" s="48"/>
      <c r="CT39" s="48"/>
      <c r="CU39" s="48"/>
      <c r="CV39" s="48"/>
      <c r="CW39" s="48"/>
      <c r="CX39" s="48"/>
      <c r="CY39" s="48"/>
      <c r="CZ39" s="48"/>
      <c r="DA39" s="48"/>
      <c r="DB39" s="48"/>
      <c r="DC39" s="48"/>
    </row>
    <row r="40" spans="7:107" ht="15.5" x14ac:dyDescent="0.35">
      <c r="G40" s="50"/>
      <c r="H40" s="50"/>
      <c r="I40" s="50"/>
      <c r="J40" s="50"/>
      <c r="K40" s="51"/>
      <c r="L40" s="50"/>
      <c r="M40" s="50"/>
      <c r="N40" s="50"/>
      <c r="O40" s="50"/>
      <c r="P40" s="52"/>
      <c r="Q40" s="52"/>
      <c r="CO40" s="48"/>
      <c r="CP40" s="48"/>
      <c r="CQ40" s="48"/>
      <c r="CR40" s="48"/>
      <c r="CS40" s="48"/>
      <c r="CT40" s="48"/>
      <c r="CU40" s="48"/>
      <c r="CV40" s="48"/>
      <c r="CW40" s="48"/>
      <c r="CX40" s="48"/>
      <c r="CY40" s="48"/>
      <c r="CZ40" s="48"/>
      <c r="DA40" s="48"/>
      <c r="DB40" s="48"/>
      <c r="DC40" s="48"/>
    </row>
    <row r="41" spans="7:107" ht="15.75" customHeight="1" x14ac:dyDescent="0.35">
      <c r="G41" s="50"/>
      <c r="H41" s="50"/>
      <c r="I41" s="50"/>
      <c r="J41" s="50"/>
      <c r="K41" s="51"/>
      <c r="L41" s="50"/>
      <c r="M41" s="50"/>
      <c r="N41" s="50"/>
      <c r="O41" s="50"/>
      <c r="P41" s="52"/>
      <c r="Q41" s="52"/>
      <c r="CO41" s="48"/>
      <c r="CP41" s="48"/>
      <c r="CQ41" s="48"/>
      <c r="CR41" s="48"/>
      <c r="CS41" s="48"/>
      <c r="CT41" s="48"/>
      <c r="CU41" s="48"/>
      <c r="CV41" s="48"/>
      <c r="CW41" s="48"/>
      <c r="CX41" s="48"/>
      <c r="CY41" s="48"/>
      <c r="CZ41" s="48"/>
      <c r="DA41" s="48"/>
      <c r="DB41" s="48"/>
      <c r="DC41" s="48"/>
    </row>
    <row r="42" spans="7:107" ht="15.5" x14ac:dyDescent="0.35">
      <c r="G42" s="50"/>
      <c r="H42" s="50"/>
      <c r="I42" s="50"/>
      <c r="J42" s="50"/>
      <c r="K42" s="51"/>
      <c r="L42" s="50"/>
      <c r="M42" s="50"/>
      <c r="N42" s="50"/>
      <c r="O42" s="50"/>
      <c r="P42" s="52"/>
      <c r="Q42" s="52"/>
      <c r="CO42" s="48"/>
      <c r="CP42" s="48"/>
      <c r="CQ42" s="48"/>
      <c r="CR42" s="48"/>
      <c r="CS42" s="48"/>
      <c r="CT42" s="48"/>
      <c r="CU42" s="48"/>
      <c r="CV42" s="48"/>
      <c r="CW42" s="48"/>
      <c r="CX42" s="48"/>
      <c r="CY42" s="48"/>
      <c r="CZ42" s="48"/>
      <c r="DA42" s="48"/>
      <c r="DB42" s="48"/>
      <c r="DC42" s="48"/>
    </row>
    <row r="43" spans="7:107" ht="15.5" x14ac:dyDescent="0.35">
      <c r="G43" s="50"/>
      <c r="H43" s="50"/>
      <c r="I43" s="50"/>
      <c r="J43" s="50"/>
      <c r="K43" s="51"/>
      <c r="L43" s="50"/>
      <c r="M43" s="50"/>
      <c r="N43" s="50"/>
      <c r="O43" s="50"/>
      <c r="P43" s="52"/>
      <c r="Q43" s="52"/>
      <c r="CO43" s="48"/>
      <c r="CP43" s="48"/>
      <c r="CQ43" s="48"/>
      <c r="CR43" s="48"/>
      <c r="CS43" s="48"/>
      <c r="CT43" s="48"/>
      <c r="CU43" s="48"/>
      <c r="CV43" s="48"/>
      <c r="CW43" s="48"/>
      <c r="CX43" s="48"/>
      <c r="CY43" s="48"/>
      <c r="CZ43" s="48"/>
      <c r="DA43" s="48"/>
      <c r="DB43" s="48"/>
      <c r="DC43" s="48"/>
    </row>
    <row r="44" spans="7:107" ht="15.5" x14ac:dyDescent="0.35">
      <c r="G44" s="50"/>
      <c r="H44" s="50"/>
      <c r="I44" s="50"/>
      <c r="J44" s="50"/>
      <c r="K44" s="51"/>
      <c r="L44" s="50"/>
      <c r="M44" s="50"/>
      <c r="N44" s="50"/>
      <c r="O44" s="50"/>
      <c r="P44" s="52"/>
      <c r="Q44" s="52"/>
      <c r="CO44" s="48"/>
      <c r="CP44" s="48"/>
      <c r="CQ44" s="48"/>
      <c r="CR44" s="48"/>
      <c r="CS44" s="48"/>
      <c r="CT44" s="48"/>
      <c r="CU44" s="48"/>
      <c r="CV44" s="48"/>
      <c r="CW44" s="48"/>
      <c r="CX44" s="48"/>
      <c r="CY44" s="48"/>
      <c r="CZ44" s="48"/>
      <c r="DA44" s="48"/>
      <c r="DB44" s="48"/>
      <c r="DC44" s="48"/>
    </row>
    <row r="45" spans="7:107" ht="15.75" customHeight="1" x14ac:dyDescent="0.35">
      <c r="G45" s="50"/>
      <c r="H45" s="50"/>
      <c r="I45" s="50"/>
      <c r="J45" s="50"/>
      <c r="K45" s="51"/>
      <c r="L45" s="50"/>
      <c r="M45" s="50"/>
      <c r="N45" s="50"/>
      <c r="O45" s="50"/>
      <c r="P45" s="52"/>
      <c r="Q45" s="52"/>
      <c r="CO45" s="48"/>
      <c r="CP45" s="48"/>
      <c r="CQ45" s="48"/>
      <c r="CR45" s="48"/>
      <c r="CS45" s="48"/>
      <c r="CT45" s="48"/>
      <c r="CU45" s="48"/>
      <c r="CV45" s="48"/>
      <c r="CW45" s="48"/>
      <c r="CX45" s="48"/>
      <c r="CY45" s="48"/>
      <c r="CZ45" s="48"/>
      <c r="DA45" s="48"/>
      <c r="DB45" s="48"/>
      <c r="DC45" s="48"/>
    </row>
    <row r="46" spans="7:107" ht="15.5" x14ac:dyDescent="0.35">
      <c r="G46" s="50"/>
      <c r="H46" s="50"/>
      <c r="I46" s="50"/>
      <c r="J46" s="50"/>
      <c r="K46" s="51"/>
      <c r="L46" s="50"/>
      <c r="M46" s="50"/>
      <c r="N46" s="50"/>
      <c r="O46" s="50"/>
      <c r="P46" s="52"/>
      <c r="Q46" s="52"/>
      <c r="CO46" s="48"/>
      <c r="CP46" s="48"/>
      <c r="CQ46" s="48"/>
      <c r="CR46" s="48"/>
      <c r="CS46" s="48"/>
      <c r="CT46" s="48"/>
      <c r="CU46" s="48"/>
      <c r="CV46" s="48"/>
      <c r="CW46" s="48"/>
      <c r="CX46" s="48"/>
      <c r="CY46" s="48"/>
      <c r="CZ46" s="48"/>
      <c r="DA46" s="48"/>
      <c r="DB46" s="48"/>
      <c r="DC46" s="48"/>
    </row>
    <row r="47" spans="7:107" ht="15.5" x14ac:dyDescent="0.35">
      <c r="G47" s="50"/>
      <c r="H47" s="50"/>
      <c r="I47" s="50"/>
      <c r="J47" s="50"/>
      <c r="K47" s="51"/>
      <c r="L47" s="50"/>
      <c r="M47" s="50"/>
      <c r="N47" s="50"/>
      <c r="O47" s="50"/>
      <c r="P47" s="52"/>
      <c r="Q47" s="52"/>
      <c r="CO47" s="48"/>
      <c r="CP47" s="48"/>
      <c r="CQ47" s="48"/>
      <c r="CR47" s="48"/>
      <c r="CS47" s="48"/>
      <c r="CT47" s="48"/>
      <c r="CU47" s="48"/>
      <c r="CV47" s="48"/>
      <c r="CW47" s="48"/>
      <c r="CX47" s="48"/>
      <c r="CY47" s="48"/>
      <c r="CZ47" s="48"/>
      <c r="DA47" s="48"/>
      <c r="DB47" s="48"/>
      <c r="DC47" s="48"/>
    </row>
    <row r="48" spans="7:107" ht="15.5" x14ac:dyDescent="0.35">
      <c r="G48" s="50"/>
      <c r="H48" s="50"/>
      <c r="I48" s="50"/>
      <c r="J48" s="50"/>
      <c r="K48" s="51"/>
      <c r="L48" s="50"/>
      <c r="M48" s="50"/>
      <c r="N48" s="50"/>
      <c r="O48" s="50"/>
      <c r="P48" s="52"/>
      <c r="Q48" s="52"/>
      <c r="CO48" s="48"/>
      <c r="CP48" s="48"/>
      <c r="CQ48" s="48"/>
      <c r="CR48" s="48"/>
      <c r="CS48" s="48"/>
      <c r="CT48" s="48"/>
      <c r="CU48" s="48"/>
      <c r="CV48" s="48"/>
      <c r="CW48" s="48"/>
      <c r="CX48" s="48"/>
      <c r="CY48" s="48"/>
      <c r="CZ48" s="48"/>
      <c r="DA48" s="48"/>
      <c r="DB48" s="48"/>
      <c r="DC48" s="48"/>
    </row>
    <row r="49" spans="7:107" ht="15.75" customHeight="1" x14ac:dyDescent="0.35">
      <c r="G49" s="50"/>
      <c r="H49" s="50"/>
      <c r="I49" s="50"/>
      <c r="J49" s="50"/>
      <c r="K49" s="51"/>
      <c r="L49" s="50"/>
      <c r="M49" s="50"/>
      <c r="N49" s="50"/>
      <c r="O49" s="50"/>
      <c r="P49" s="52"/>
      <c r="Q49" s="52"/>
      <c r="CO49" s="48"/>
      <c r="CP49" s="48"/>
      <c r="CQ49" s="48"/>
      <c r="CR49" s="48"/>
      <c r="CS49" s="48"/>
      <c r="CT49" s="48"/>
      <c r="CU49" s="48"/>
      <c r="CV49" s="48"/>
      <c r="CW49" s="48"/>
      <c r="CX49" s="48"/>
      <c r="CY49" s="48"/>
      <c r="CZ49" s="48"/>
      <c r="DA49" s="48"/>
      <c r="DB49" s="48"/>
      <c r="DC49" s="48"/>
    </row>
    <row r="50" spans="7:107" ht="15.75" customHeight="1" x14ac:dyDescent="0.35">
      <c r="G50" s="50"/>
      <c r="H50" s="50"/>
      <c r="I50" s="50"/>
      <c r="J50" s="50"/>
      <c r="K50" s="51"/>
      <c r="L50" s="50"/>
      <c r="M50" s="50"/>
      <c r="N50" s="50"/>
      <c r="O50" s="50"/>
      <c r="P50" s="52"/>
      <c r="Q50" s="52"/>
      <c r="CO50" s="48"/>
      <c r="CP50" s="48"/>
      <c r="CQ50" s="48"/>
      <c r="CR50" s="48"/>
      <c r="CS50" s="48"/>
      <c r="CT50" s="48"/>
      <c r="CU50" s="48"/>
      <c r="CV50" s="48"/>
      <c r="CW50" s="48"/>
      <c r="CX50" s="48"/>
      <c r="CY50" s="48"/>
      <c r="CZ50" s="48"/>
      <c r="DA50" s="48"/>
      <c r="DB50" s="48"/>
      <c r="DC50" s="48"/>
    </row>
    <row r="51" spans="7:107" ht="15.75" customHeight="1" x14ac:dyDescent="0.35">
      <c r="G51" s="50"/>
      <c r="H51" s="50"/>
      <c r="I51" s="50"/>
      <c r="J51" s="50"/>
      <c r="K51" s="51"/>
      <c r="L51" s="50"/>
      <c r="M51" s="50"/>
      <c r="N51" s="50"/>
      <c r="O51" s="50"/>
      <c r="P51" s="52"/>
      <c r="Q51" s="52"/>
      <c r="CO51" s="48"/>
      <c r="CP51" s="48"/>
      <c r="CQ51" s="48"/>
      <c r="CR51" s="48"/>
      <c r="CS51" s="48"/>
      <c r="CT51" s="48"/>
      <c r="CU51" s="48"/>
      <c r="CV51" s="48"/>
      <c r="CW51" s="48"/>
      <c r="CX51" s="48"/>
      <c r="CY51" s="48"/>
      <c r="CZ51" s="48"/>
      <c r="DA51" s="48"/>
      <c r="DB51" s="48"/>
      <c r="DC51" s="48"/>
    </row>
    <row r="52" spans="7:107" ht="15.75" customHeight="1" x14ac:dyDescent="0.35">
      <c r="G52" s="50"/>
      <c r="H52" s="50"/>
      <c r="I52" s="50"/>
      <c r="J52" s="50"/>
      <c r="K52" s="51"/>
      <c r="L52" s="50"/>
      <c r="M52" s="50"/>
      <c r="N52" s="50"/>
      <c r="O52" s="50"/>
      <c r="P52" s="52"/>
      <c r="Q52" s="52"/>
      <c r="CO52" s="48"/>
      <c r="CP52" s="48"/>
      <c r="CQ52" s="48"/>
      <c r="CR52" s="48"/>
      <c r="CS52" s="48"/>
      <c r="CT52" s="48"/>
      <c r="CU52" s="48"/>
      <c r="CV52" s="48"/>
      <c r="CW52" s="48"/>
      <c r="CX52" s="48"/>
      <c r="CY52" s="48"/>
      <c r="CZ52" s="48"/>
      <c r="DA52" s="48"/>
      <c r="DB52" s="48"/>
      <c r="DC52" s="48"/>
    </row>
    <row r="53" spans="7:107" ht="15.75" customHeight="1" x14ac:dyDescent="0.35">
      <c r="G53" s="50"/>
      <c r="H53" s="50"/>
      <c r="I53" s="50"/>
      <c r="J53" s="50"/>
      <c r="K53" s="51"/>
      <c r="L53" s="50"/>
      <c r="M53" s="50"/>
      <c r="N53" s="50"/>
      <c r="O53" s="50"/>
      <c r="P53" s="52"/>
      <c r="Q53" s="52"/>
      <c r="CO53" s="48"/>
      <c r="CP53" s="48"/>
      <c r="CQ53" s="48"/>
      <c r="CR53" s="48"/>
      <c r="CS53" s="48"/>
      <c r="CT53" s="48"/>
      <c r="CU53" s="48"/>
      <c r="CV53" s="48"/>
      <c r="CW53" s="48"/>
      <c r="CX53" s="48"/>
      <c r="CY53" s="48"/>
      <c r="CZ53" s="48"/>
      <c r="DA53" s="48"/>
      <c r="DB53" s="48"/>
      <c r="DC53" s="48"/>
    </row>
    <row r="54" spans="7:107" ht="15.75" customHeight="1" x14ac:dyDescent="0.35">
      <c r="G54" s="50"/>
      <c r="H54" s="50"/>
      <c r="I54" s="50"/>
      <c r="J54" s="50"/>
      <c r="K54" s="51"/>
      <c r="L54" s="50"/>
      <c r="M54" s="50"/>
      <c r="N54" s="50"/>
      <c r="O54" s="50"/>
      <c r="P54" s="52"/>
      <c r="Q54" s="52"/>
      <c r="DC54" s="48"/>
    </row>
    <row r="55" spans="7:107" ht="15.75" customHeight="1" x14ac:dyDescent="0.35">
      <c r="G55" s="50"/>
      <c r="H55" s="50"/>
      <c r="I55" s="50"/>
      <c r="J55" s="50"/>
      <c r="K55" s="51"/>
      <c r="L55" s="50"/>
      <c r="M55" s="50"/>
      <c r="N55" s="50"/>
      <c r="O55" s="50"/>
      <c r="P55" s="52"/>
      <c r="Q55" s="52"/>
      <c r="DC55" s="48"/>
    </row>
    <row r="56" spans="7:107" ht="15.75" customHeight="1" x14ac:dyDescent="0.35">
      <c r="G56" s="50"/>
      <c r="H56" s="50"/>
      <c r="I56" s="50"/>
      <c r="J56" s="50"/>
      <c r="K56" s="51"/>
      <c r="L56" s="50"/>
      <c r="M56" s="50"/>
      <c r="N56" s="50"/>
      <c r="O56" s="50"/>
      <c r="P56" s="52"/>
      <c r="Q56" s="52"/>
      <c r="DC56" s="48"/>
    </row>
    <row r="57" spans="7:107" ht="15.75" customHeight="1" x14ac:dyDescent="0.35">
      <c r="G57" s="50"/>
      <c r="H57" s="50"/>
      <c r="I57" s="50"/>
      <c r="J57" s="50"/>
      <c r="K57" s="51"/>
      <c r="L57" s="50"/>
      <c r="M57" s="50"/>
      <c r="N57" s="50"/>
      <c r="O57" s="50"/>
      <c r="P57" s="52"/>
      <c r="Q57" s="52"/>
      <c r="DC57" s="48"/>
    </row>
    <row r="58" spans="7:107" ht="15.75" customHeight="1" x14ac:dyDescent="0.35">
      <c r="G58" s="50"/>
      <c r="H58" s="50"/>
      <c r="I58" s="50"/>
      <c r="J58" s="50"/>
      <c r="K58" s="51"/>
      <c r="L58" s="50"/>
      <c r="M58" s="50"/>
      <c r="N58" s="50"/>
      <c r="O58" s="50"/>
      <c r="P58" s="52"/>
      <c r="Q58" s="52"/>
      <c r="DC58" s="48"/>
    </row>
    <row r="59" spans="7:107" ht="15.75" customHeight="1" x14ac:dyDescent="0.35">
      <c r="G59" s="50"/>
      <c r="H59" s="50"/>
      <c r="I59" s="50"/>
      <c r="J59" s="50"/>
      <c r="K59" s="51"/>
      <c r="L59" s="50"/>
      <c r="M59" s="50"/>
      <c r="N59" s="50"/>
      <c r="O59" s="50"/>
      <c r="P59" s="52"/>
      <c r="Q59" s="52"/>
      <c r="DC59" s="48"/>
    </row>
    <row r="60" spans="7:107" ht="15.75" customHeight="1" x14ac:dyDescent="0.35">
      <c r="G60" s="50"/>
      <c r="H60" s="50"/>
      <c r="I60" s="50"/>
      <c r="J60" s="50"/>
      <c r="K60" s="51"/>
      <c r="L60" s="50"/>
      <c r="M60" s="50"/>
      <c r="N60" s="50"/>
      <c r="O60" s="50"/>
      <c r="P60" s="52"/>
      <c r="Q60" s="52"/>
      <c r="DC60" s="48"/>
    </row>
    <row r="61" spans="7:107" ht="15.75" customHeight="1" x14ac:dyDescent="0.35">
      <c r="G61" s="50"/>
      <c r="H61" s="50"/>
      <c r="I61" s="50"/>
      <c r="J61" s="50"/>
      <c r="K61" s="51"/>
      <c r="L61" s="50"/>
      <c r="M61" s="50"/>
      <c r="N61" s="50"/>
      <c r="O61" s="50"/>
      <c r="P61" s="52"/>
      <c r="Q61" s="52"/>
      <c r="DC61" s="48"/>
    </row>
    <row r="62" spans="7:107" ht="15.75" customHeight="1" x14ac:dyDescent="0.35">
      <c r="G62" s="50"/>
      <c r="H62" s="50"/>
      <c r="I62" s="50"/>
      <c r="J62" s="50"/>
      <c r="K62" s="51"/>
      <c r="L62" s="50"/>
      <c r="M62" s="50"/>
      <c r="N62" s="50"/>
      <c r="O62" s="50"/>
      <c r="P62" s="52"/>
      <c r="Q62" s="52"/>
      <c r="DC62" s="48"/>
    </row>
    <row r="63" spans="7:107" ht="15.75" customHeight="1" x14ac:dyDescent="0.35">
      <c r="G63" s="50"/>
      <c r="H63" s="50"/>
      <c r="I63" s="50"/>
      <c r="J63" s="50"/>
      <c r="K63" s="51"/>
      <c r="L63" s="50"/>
      <c r="M63" s="50"/>
      <c r="N63" s="50"/>
      <c r="O63" s="50"/>
      <c r="P63" s="52"/>
      <c r="Q63" s="52"/>
      <c r="DC63" s="48"/>
    </row>
    <row r="64" spans="7:107" ht="15.75" customHeight="1" x14ac:dyDescent="0.35">
      <c r="G64" s="50"/>
      <c r="H64" s="50"/>
      <c r="I64" s="50"/>
      <c r="J64" s="50"/>
      <c r="K64" s="51"/>
      <c r="L64" s="50"/>
      <c r="M64" s="50"/>
      <c r="N64" s="50"/>
      <c r="O64" s="50"/>
      <c r="P64" s="52"/>
      <c r="Q64" s="52"/>
      <c r="DC64" s="48"/>
    </row>
    <row r="65" spans="7:107" ht="15.75" customHeight="1" x14ac:dyDescent="0.35">
      <c r="G65" s="50"/>
      <c r="H65" s="50"/>
      <c r="I65" s="50"/>
      <c r="J65" s="50"/>
      <c r="K65" s="51"/>
      <c r="L65" s="50"/>
      <c r="M65" s="50"/>
      <c r="N65" s="50"/>
      <c r="O65" s="50"/>
      <c r="P65" s="52"/>
      <c r="Q65" s="52"/>
      <c r="DC65" s="48"/>
    </row>
    <row r="66" spans="7:107" ht="15.75" customHeight="1" x14ac:dyDescent="0.35">
      <c r="G66" s="50"/>
      <c r="H66" s="50"/>
      <c r="I66" s="50"/>
      <c r="J66" s="50"/>
      <c r="K66" s="51"/>
      <c r="L66" s="50"/>
      <c r="M66" s="50"/>
      <c r="N66" s="50"/>
      <c r="O66" s="50"/>
      <c r="P66" s="52"/>
      <c r="Q66" s="52"/>
      <c r="DC66" s="48"/>
    </row>
    <row r="67" spans="7:107" ht="15.75" customHeight="1" x14ac:dyDescent="0.35">
      <c r="G67" s="50"/>
      <c r="H67" s="50"/>
      <c r="I67" s="50"/>
      <c r="J67" s="50"/>
      <c r="K67" s="51"/>
      <c r="L67" s="50"/>
      <c r="M67" s="50"/>
      <c r="N67" s="50"/>
      <c r="O67" s="50"/>
      <c r="P67" s="52"/>
      <c r="Q67" s="52"/>
      <c r="DC67" s="48"/>
    </row>
    <row r="68" spans="7:107" ht="15.75" customHeight="1" x14ac:dyDescent="0.35">
      <c r="G68" s="50"/>
      <c r="H68" s="50"/>
      <c r="I68" s="50"/>
      <c r="J68" s="50"/>
      <c r="K68" s="51"/>
      <c r="L68" s="50"/>
      <c r="M68" s="50"/>
      <c r="N68" s="50"/>
      <c r="O68" s="50"/>
      <c r="P68" s="52"/>
      <c r="Q68" s="52"/>
      <c r="DC68" s="48"/>
    </row>
    <row r="69" spans="7:107" ht="15.75" customHeight="1" x14ac:dyDescent="0.35">
      <c r="G69" s="50"/>
      <c r="H69" s="50"/>
      <c r="I69" s="50"/>
      <c r="J69" s="50"/>
      <c r="K69" s="51"/>
      <c r="L69" s="50"/>
      <c r="M69" s="50"/>
      <c r="N69" s="50"/>
      <c r="O69" s="50"/>
      <c r="P69" s="52"/>
      <c r="Q69" s="52"/>
      <c r="DC69" s="48"/>
    </row>
    <row r="70" spans="7:107" ht="15.75" customHeight="1" x14ac:dyDescent="0.35">
      <c r="G70" s="50"/>
      <c r="H70" s="50"/>
      <c r="I70" s="50"/>
      <c r="J70" s="50"/>
      <c r="K70" s="51"/>
      <c r="L70" s="50"/>
      <c r="M70" s="50"/>
      <c r="N70" s="50"/>
      <c r="O70" s="50"/>
      <c r="P70" s="52"/>
      <c r="Q70" s="52"/>
      <c r="DC70" s="48"/>
    </row>
    <row r="71" spans="7:107" ht="15.75" customHeight="1" x14ac:dyDescent="0.35">
      <c r="G71" s="50"/>
      <c r="H71" s="50"/>
      <c r="I71" s="50"/>
      <c r="J71" s="50"/>
      <c r="K71" s="51"/>
      <c r="L71" s="50"/>
      <c r="M71" s="50"/>
      <c r="N71" s="50"/>
      <c r="O71" s="50"/>
      <c r="P71" s="52"/>
      <c r="Q71" s="52"/>
      <c r="DC71" s="48"/>
    </row>
    <row r="72" spans="7:107" ht="15.75" customHeight="1" x14ac:dyDescent="0.35">
      <c r="G72" s="50"/>
      <c r="H72" s="50"/>
      <c r="I72" s="50"/>
      <c r="J72" s="50"/>
      <c r="K72" s="51"/>
      <c r="L72" s="50"/>
      <c r="M72" s="50"/>
      <c r="N72" s="50"/>
      <c r="O72" s="50"/>
      <c r="P72" s="52"/>
      <c r="Q72" s="52"/>
      <c r="DC72" s="48"/>
    </row>
    <row r="73" spans="7:107" ht="15.75" customHeight="1" x14ac:dyDescent="0.35">
      <c r="G73" s="50"/>
      <c r="H73" s="50"/>
      <c r="I73" s="50"/>
      <c r="J73" s="50"/>
      <c r="K73" s="51"/>
      <c r="L73" s="50"/>
      <c r="M73" s="50"/>
      <c r="N73" s="50"/>
      <c r="O73" s="50"/>
      <c r="P73" s="52"/>
      <c r="Q73" s="52"/>
      <c r="DC73" s="48"/>
    </row>
    <row r="74" spans="7:107" ht="15.75" customHeight="1" x14ac:dyDescent="0.35">
      <c r="G74" s="50"/>
      <c r="H74" s="50"/>
      <c r="I74" s="50"/>
      <c r="J74" s="50"/>
      <c r="K74" s="51"/>
      <c r="L74" s="50"/>
      <c r="M74" s="50"/>
      <c r="N74" s="50"/>
      <c r="O74" s="50"/>
      <c r="P74" s="52"/>
      <c r="Q74" s="52"/>
      <c r="DC74" s="48"/>
    </row>
    <row r="75" spans="7:107" ht="15.75" customHeight="1" x14ac:dyDescent="0.35">
      <c r="G75" s="50"/>
      <c r="H75" s="50"/>
      <c r="I75" s="50"/>
      <c r="J75" s="50"/>
      <c r="K75" s="51"/>
      <c r="L75" s="50"/>
      <c r="M75" s="50"/>
      <c r="N75" s="50"/>
      <c r="O75" s="50"/>
      <c r="P75" s="52"/>
      <c r="Q75" s="52"/>
      <c r="DC75" s="48"/>
    </row>
    <row r="76" spans="7:107" ht="15.75" customHeight="1" x14ac:dyDescent="0.35">
      <c r="G76" s="50"/>
      <c r="H76" s="50"/>
      <c r="I76" s="50"/>
      <c r="J76" s="50"/>
      <c r="K76" s="51"/>
      <c r="L76" s="50"/>
      <c r="M76" s="50"/>
      <c r="N76" s="50"/>
      <c r="O76" s="50"/>
      <c r="P76" s="52"/>
      <c r="Q76" s="52"/>
      <c r="DC76" s="48"/>
    </row>
    <row r="77" spans="7:107" ht="15.75" customHeight="1" x14ac:dyDescent="0.35">
      <c r="G77" s="50"/>
      <c r="H77" s="50"/>
      <c r="I77" s="50"/>
      <c r="J77" s="50"/>
      <c r="K77" s="51"/>
      <c r="L77" s="50"/>
      <c r="M77" s="50"/>
      <c r="N77" s="50"/>
      <c r="O77" s="50"/>
      <c r="P77" s="52"/>
      <c r="Q77" s="52"/>
      <c r="DC77" s="48"/>
    </row>
    <row r="78" spans="7:107" ht="15.75" customHeight="1" x14ac:dyDescent="0.35">
      <c r="G78" s="50"/>
      <c r="H78" s="50"/>
      <c r="I78" s="50"/>
      <c r="J78" s="50"/>
      <c r="K78" s="51"/>
      <c r="L78" s="50"/>
      <c r="M78" s="50"/>
      <c r="N78" s="50"/>
      <c r="O78" s="50"/>
      <c r="P78" s="52"/>
      <c r="Q78" s="52"/>
      <c r="DC78" s="48"/>
    </row>
    <row r="79" spans="7:107" ht="15.75" customHeight="1" x14ac:dyDescent="0.35">
      <c r="G79" s="50"/>
      <c r="H79" s="50"/>
      <c r="I79" s="50"/>
      <c r="J79" s="50"/>
      <c r="K79" s="51"/>
      <c r="L79" s="50"/>
      <c r="M79" s="50"/>
      <c r="N79" s="50"/>
      <c r="O79" s="50"/>
      <c r="P79" s="52"/>
      <c r="Q79" s="52"/>
      <c r="DC79" s="48"/>
    </row>
    <row r="80" spans="7:107" ht="15.75" customHeight="1" x14ac:dyDescent="0.35">
      <c r="G80" s="50"/>
      <c r="H80" s="50"/>
      <c r="I80" s="50"/>
      <c r="J80" s="50"/>
      <c r="K80" s="51"/>
      <c r="L80" s="50"/>
      <c r="M80" s="50"/>
      <c r="N80" s="50"/>
      <c r="O80" s="50"/>
      <c r="P80" s="52"/>
      <c r="Q80" s="52"/>
      <c r="DC80" s="48"/>
    </row>
    <row r="81" spans="7:107" ht="15.75" customHeight="1" x14ac:dyDescent="0.35">
      <c r="G81" s="50"/>
      <c r="H81" s="50"/>
      <c r="I81" s="50"/>
      <c r="J81" s="50"/>
      <c r="K81" s="51"/>
      <c r="L81" s="50"/>
      <c r="M81" s="50"/>
      <c r="N81" s="50"/>
      <c r="O81" s="50"/>
      <c r="P81" s="52"/>
      <c r="Q81" s="52"/>
      <c r="DC81" s="48"/>
    </row>
    <row r="82" spans="7:107" ht="15.75" customHeight="1" x14ac:dyDescent="0.35">
      <c r="G82" s="50"/>
      <c r="H82" s="50"/>
      <c r="I82" s="50"/>
      <c r="J82" s="50"/>
      <c r="K82" s="51"/>
      <c r="L82" s="50"/>
      <c r="M82" s="50"/>
      <c r="N82" s="50"/>
      <c r="O82" s="50"/>
      <c r="P82" s="52"/>
      <c r="Q82" s="52"/>
      <c r="DC82" s="48"/>
    </row>
    <row r="83" spans="7:107" ht="15.75" customHeight="1" x14ac:dyDescent="0.35">
      <c r="G83" s="50"/>
      <c r="H83" s="50"/>
      <c r="I83" s="50"/>
      <c r="J83" s="50"/>
      <c r="K83" s="51"/>
      <c r="L83" s="50"/>
      <c r="M83" s="50"/>
      <c r="N83" s="50"/>
      <c r="O83" s="50"/>
      <c r="P83" s="52"/>
      <c r="Q83" s="52"/>
      <c r="DC83" s="48"/>
    </row>
    <row r="84" spans="7:107" ht="15.75" customHeight="1" x14ac:dyDescent="0.35">
      <c r="G84" s="50"/>
      <c r="H84" s="50"/>
      <c r="I84" s="50"/>
      <c r="J84" s="50"/>
      <c r="K84" s="51"/>
      <c r="L84" s="50"/>
      <c r="M84" s="50"/>
      <c r="N84" s="50"/>
      <c r="O84" s="50"/>
      <c r="P84" s="52"/>
      <c r="Q84" s="52"/>
      <c r="DC84" s="48"/>
    </row>
    <row r="85" spans="7:107" ht="15.75" customHeight="1" x14ac:dyDescent="0.35">
      <c r="G85" s="50"/>
      <c r="H85" s="50"/>
      <c r="I85" s="50"/>
      <c r="J85" s="50"/>
      <c r="K85" s="51"/>
      <c r="L85" s="50"/>
      <c r="M85" s="50"/>
      <c r="N85" s="50"/>
      <c r="O85" s="50"/>
      <c r="P85" s="52"/>
      <c r="Q85" s="52"/>
      <c r="DC85" s="48"/>
    </row>
    <row r="86" spans="7:107" ht="15.75" customHeight="1" x14ac:dyDescent="0.35">
      <c r="G86" s="50"/>
      <c r="H86" s="50"/>
      <c r="I86" s="50"/>
      <c r="J86" s="50"/>
      <c r="K86" s="51"/>
      <c r="L86" s="50"/>
      <c r="M86" s="50"/>
      <c r="N86" s="50"/>
      <c r="O86" s="50"/>
      <c r="P86" s="52"/>
      <c r="Q86" s="52"/>
      <c r="DC86" s="48"/>
    </row>
    <row r="87" spans="7:107" ht="15.75" customHeight="1" x14ac:dyDescent="0.35">
      <c r="G87" s="50"/>
      <c r="H87" s="50"/>
      <c r="I87" s="50"/>
      <c r="J87" s="50"/>
      <c r="K87" s="51"/>
      <c r="L87" s="50"/>
      <c r="M87" s="50"/>
      <c r="N87" s="50"/>
      <c r="O87" s="50"/>
      <c r="P87" s="52"/>
      <c r="Q87" s="52"/>
      <c r="DC87" s="48"/>
    </row>
    <row r="88" spans="7:107" ht="15.75" customHeight="1" x14ac:dyDescent="0.35">
      <c r="G88" s="50"/>
      <c r="H88" s="50"/>
      <c r="I88" s="50"/>
      <c r="J88" s="50"/>
      <c r="K88" s="51"/>
      <c r="L88" s="50"/>
      <c r="M88" s="50"/>
      <c r="N88" s="50"/>
      <c r="O88" s="50"/>
      <c r="P88" s="52"/>
      <c r="Q88" s="52"/>
      <c r="DC88" s="48"/>
    </row>
    <row r="89" spans="7:107" ht="15.75" customHeight="1" x14ac:dyDescent="0.35">
      <c r="G89" s="50"/>
      <c r="H89" s="50"/>
      <c r="I89" s="50"/>
      <c r="J89" s="50"/>
      <c r="K89" s="51"/>
      <c r="L89" s="50"/>
      <c r="M89" s="50"/>
      <c r="N89" s="50"/>
      <c r="O89" s="50"/>
      <c r="P89" s="52"/>
      <c r="Q89" s="52"/>
      <c r="DC89" s="48"/>
    </row>
    <row r="90" spans="7:107" ht="15.75" customHeight="1" x14ac:dyDescent="0.35">
      <c r="G90" s="50"/>
      <c r="H90" s="50"/>
      <c r="I90" s="50"/>
      <c r="J90" s="50"/>
      <c r="K90" s="51"/>
      <c r="L90" s="50"/>
      <c r="M90" s="50"/>
      <c r="N90" s="50"/>
      <c r="O90" s="50"/>
      <c r="P90" s="52"/>
      <c r="Q90" s="52"/>
      <c r="DC90" s="48"/>
    </row>
    <row r="91" spans="7:107" ht="15.75" customHeight="1" x14ac:dyDescent="0.35">
      <c r="G91" s="50"/>
      <c r="H91" s="50"/>
      <c r="I91" s="50"/>
      <c r="J91" s="50"/>
      <c r="K91" s="51"/>
      <c r="L91" s="50"/>
      <c r="M91" s="50"/>
      <c r="N91" s="50"/>
      <c r="O91" s="50"/>
      <c r="P91" s="52"/>
      <c r="Q91" s="52"/>
      <c r="DC91" s="48"/>
    </row>
    <row r="92" spans="7:107" ht="15.75" customHeight="1" x14ac:dyDescent="0.35">
      <c r="G92" s="50"/>
      <c r="H92" s="50"/>
      <c r="I92" s="50"/>
      <c r="J92" s="50"/>
      <c r="K92" s="51"/>
      <c r="L92" s="50"/>
      <c r="M92" s="50"/>
      <c r="N92" s="50"/>
      <c r="O92" s="50"/>
      <c r="P92" s="52"/>
      <c r="Q92" s="52"/>
      <c r="DC92" s="48"/>
    </row>
    <row r="93" spans="7:107" ht="15.75" customHeight="1" x14ac:dyDescent="0.35">
      <c r="G93" s="50"/>
      <c r="H93" s="50"/>
      <c r="I93" s="50"/>
      <c r="J93" s="50"/>
      <c r="K93" s="51"/>
      <c r="L93" s="50"/>
      <c r="M93" s="50"/>
      <c r="N93" s="50"/>
      <c r="O93" s="50"/>
      <c r="P93" s="52"/>
      <c r="Q93" s="52"/>
      <c r="DC93" s="48"/>
    </row>
    <row r="94" spans="7:107" ht="15.75" customHeight="1" x14ac:dyDescent="0.35">
      <c r="G94" s="50"/>
      <c r="H94" s="50"/>
      <c r="I94" s="50"/>
      <c r="J94" s="50"/>
      <c r="K94" s="51"/>
      <c r="L94" s="50"/>
      <c r="M94" s="50"/>
      <c r="N94" s="50"/>
      <c r="O94" s="50"/>
      <c r="P94" s="52"/>
      <c r="Q94" s="52"/>
      <c r="DC94" s="48"/>
    </row>
    <row r="95" spans="7:107" ht="15.75" customHeight="1" x14ac:dyDescent="0.35">
      <c r="G95" s="50"/>
      <c r="H95" s="50"/>
      <c r="I95" s="50"/>
      <c r="J95" s="50"/>
      <c r="K95" s="51"/>
      <c r="L95" s="50"/>
      <c r="M95" s="50"/>
      <c r="N95" s="50"/>
      <c r="O95" s="50"/>
      <c r="P95" s="52"/>
      <c r="Q95" s="52"/>
      <c r="DC95" s="48"/>
    </row>
    <row r="96" spans="7:107" ht="15.75" customHeight="1" x14ac:dyDescent="0.35">
      <c r="G96" s="50"/>
      <c r="H96" s="50"/>
      <c r="I96" s="50"/>
      <c r="J96" s="50"/>
      <c r="K96" s="51"/>
      <c r="L96" s="50"/>
      <c r="M96" s="50"/>
      <c r="N96" s="50"/>
      <c r="O96" s="50"/>
      <c r="P96" s="52"/>
      <c r="Q96" s="52"/>
      <c r="DC96" s="48"/>
    </row>
    <row r="97" spans="7:107" ht="15.75" customHeight="1" x14ac:dyDescent="0.35">
      <c r="G97" s="50"/>
      <c r="H97" s="50"/>
      <c r="I97" s="50"/>
      <c r="J97" s="50"/>
      <c r="K97" s="51"/>
      <c r="L97" s="50"/>
      <c r="M97" s="50"/>
      <c r="N97" s="50"/>
      <c r="O97" s="50"/>
      <c r="P97" s="52"/>
      <c r="Q97" s="52"/>
      <c r="DC97" s="48"/>
    </row>
    <row r="98" spans="7:107" ht="15.75" customHeight="1" x14ac:dyDescent="0.35">
      <c r="G98" s="50"/>
      <c r="H98" s="50"/>
      <c r="I98" s="50"/>
      <c r="J98" s="50"/>
      <c r="K98" s="51"/>
      <c r="L98" s="50"/>
      <c r="M98" s="50"/>
      <c r="N98" s="50"/>
      <c r="O98" s="50"/>
      <c r="P98" s="52"/>
      <c r="Q98" s="52"/>
      <c r="DC98" s="48"/>
    </row>
    <row r="99" spans="7:107" ht="15.75" customHeight="1" x14ac:dyDescent="0.35">
      <c r="G99" s="50"/>
      <c r="H99" s="50"/>
      <c r="I99" s="50"/>
      <c r="J99" s="50"/>
      <c r="K99" s="51"/>
      <c r="L99" s="50"/>
      <c r="M99" s="50"/>
      <c r="N99" s="50"/>
      <c r="O99" s="50"/>
      <c r="P99" s="52"/>
      <c r="Q99" s="52"/>
      <c r="DC99" s="48"/>
    </row>
    <row r="100" spans="7:107" ht="15.75" customHeight="1" x14ac:dyDescent="0.35">
      <c r="G100" s="50"/>
      <c r="H100" s="50"/>
      <c r="I100" s="50"/>
      <c r="J100" s="50"/>
      <c r="K100" s="51"/>
      <c r="L100" s="50"/>
      <c r="M100" s="50"/>
      <c r="N100" s="50"/>
      <c r="O100" s="50"/>
      <c r="P100" s="52"/>
      <c r="Q100" s="52"/>
      <c r="DC100" s="48"/>
    </row>
    <row r="101" spans="7:107" ht="15.75" customHeight="1" x14ac:dyDescent="0.35">
      <c r="G101" s="50"/>
      <c r="H101" s="50"/>
      <c r="I101" s="50"/>
      <c r="J101" s="50"/>
      <c r="K101" s="51"/>
      <c r="L101" s="50"/>
      <c r="M101" s="50"/>
      <c r="N101" s="50"/>
      <c r="O101" s="50"/>
      <c r="P101" s="52"/>
      <c r="Q101" s="52"/>
      <c r="DC101" s="48"/>
    </row>
    <row r="102" spans="7:107" ht="15.75" customHeight="1" x14ac:dyDescent="0.35">
      <c r="G102" s="50"/>
      <c r="H102" s="50"/>
      <c r="I102" s="50"/>
      <c r="J102" s="50"/>
      <c r="K102" s="51"/>
      <c r="L102" s="50"/>
      <c r="M102" s="50"/>
      <c r="N102" s="50"/>
      <c r="O102" s="50"/>
      <c r="P102" s="52"/>
      <c r="Q102" s="52"/>
      <c r="DC102" s="48"/>
    </row>
    <row r="103" spans="7:107" ht="15.75" customHeight="1" x14ac:dyDescent="0.35">
      <c r="G103" s="50"/>
      <c r="H103" s="50"/>
      <c r="I103" s="50"/>
      <c r="J103" s="50"/>
      <c r="K103" s="51"/>
      <c r="L103" s="50"/>
      <c r="M103" s="50"/>
      <c r="N103" s="50"/>
      <c r="O103" s="50"/>
      <c r="P103" s="52"/>
      <c r="Q103" s="52"/>
      <c r="DC103" s="48"/>
    </row>
    <row r="104" spans="7:107" ht="15.75" customHeight="1" x14ac:dyDescent="0.35">
      <c r="G104" s="50"/>
      <c r="H104" s="50"/>
      <c r="I104" s="50"/>
      <c r="J104" s="50"/>
      <c r="K104" s="51"/>
      <c r="L104" s="50"/>
      <c r="M104" s="50"/>
      <c r="N104" s="50"/>
      <c r="O104" s="50"/>
      <c r="P104" s="52"/>
      <c r="Q104" s="52"/>
      <c r="DC104" s="48"/>
    </row>
    <row r="105" spans="7:107" ht="15.75" customHeight="1" x14ac:dyDescent="0.35">
      <c r="G105" s="50"/>
      <c r="H105" s="50"/>
      <c r="I105" s="50"/>
      <c r="J105" s="50"/>
      <c r="K105" s="51"/>
      <c r="L105" s="50"/>
      <c r="M105" s="50"/>
      <c r="N105" s="50"/>
      <c r="O105" s="50"/>
      <c r="P105" s="52"/>
      <c r="Q105" s="52"/>
      <c r="DC105" s="48"/>
    </row>
    <row r="106" spans="7:107" ht="15.75" customHeight="1" x14ac:dyDescent="0.35">
      <c r="G106" s="50"/>
      <c r="H106" s="50"/>
      <c r="I106" s="50"/>
      <c r="J106" s="50"/>
      <c r="K106" s="51"/>
      <c r="L106" s="50"/>
      <c r="M106" s="50"/>
      <c r="N106" s="50"/>
      <c r="O106" s="50"/>
      <c r="P106" s="52"/>
      <c r="Q106" s="52"/>
      <c r="DC106" s="48"/>
    </row>
    <row r="107" spans="7:107" ht="15.75" customHeight="1" x14ac:dyDescent="0.35">
      <c r="G107" s="50"/>
      <c r="H107" s="50"/>
      <c r="I107" s="50"/>
      <c r="J107" s="50"/>
      <c r="K107" s="51"/>
      <c r="L107" s="50"/>
      <c r="M107" s="50"/>
      <c r="N107" s="50"/>
      <c r="O107" s="50"/>
      <c r="P107" s="52"/>
      <c r="Q107" s="52"/>
      <c r="DC107" s="48"/>
    </row>
    <row r="108" spans="7:107" ht="15.75" customHeight="1" x14ac:dyDescent="0.35">
      <c r="G108" s="50"/>
      <c r="H108" s="50"/>
      <c r="I108" s="50"/>
      <c r="J108" s="50"/>
      <c r="K108" s="51"/>
      <c r="L108" s="50"/>
      <c r="M108" s="50"/>
      <c r="N108" s="50"/>
      <c r="O108" s="50"/>
      <c r="P108" s="52"/>
      <c r="Q108" s="52"/>
      <c r="DC108" s="48"/>
    </row>
    <row r="109" spans="7:107" ht="15.75" customHeight="1" x14ac:dyDescent="0.35">
      <c r="G109" s="50"/>
      <c r="H109" s="50"/>
      <c r="I109" s="50"/>
      <c r="J109" s="50"/>
      <c r="K109" s="51"/>
      <c r="L109" s="50"/>
      <c r="M109" s="50"/>
      <c r="N109" s="50"/>
      <c r="O109" s="50"/>
      <c r="P109" s="52"/>
      <c r="Q109" s="52"/>
      <c r="DC109" s="48"/>
    </row>
    <row r="110" spans="7:107" ht="15.75" customHeight="1" x14ac:dyDescent="0.35">
      <c r="G110" s="50"/>
      <c r="H110" s="50"/>
      <c r="I110" s="50"/>
      <c r="J110" s="50"/>
      <c r="K110" s="51"/>
      <c r="L110" s="50"/>
      <c r="M110" s="50"/>
      <c r="N110" s="50"/>
      <c r="O110" s="50"/>
      <c r="P110" s="52"/>
      <c r="Q110" s="52"/>
      <c r="DC110" s="48"/>
    </row>
    <row r="111" spans="7:107" ht="15.75" customHeight="1" x14ac:dyDescent="0.35">
      <c r="G111" s="50"/>
      <c r="H111" s="50"/>
      <c r="I111" s="50"/>
      <c r="J111" s="50"/>
      <c r="K111" s="51"/>
      <c r="L111" s="50"/>
      <c r="M111" s="50"/>
      <c r="N111" s="50"/>
      <c r="O111" s="50"/>
      <c r="P111" s="52"/>
      <c r="Q111" s="52"/>
      <c r="DC111" s="48"/>
    </row>
    <row r="112" spans="7:107" ht="15.75" customHeight="1" x14ac:dyDescent="0.35">
      <c r="G112" s="50"/>
      <c r="H112" s="50"/>
      <c r="I112" s="50"/>
      <c r="J112" s="50"/>
      <c r="K112" s="51"/>
      <c r="L112" s="50"/>
      <c r="M112" s="50"/>
      <c r="N112" s="50"/>
      <c r="O112" s="50"/>
      <c r="P112" s="52"/>
      <c r="Q112" s="52"/>
      <c r="DC112" s="48"/>
    </row>
    <row r="113" spans="7:107" ht="15.75" customHeight="1" x14ac:dyDescent="0.35">
      <c r="G113" s="50"/>
      <c r="H113" s="50"/>
      <c r="I113" s="50"/>
      <c r="J113" s="50"/>
      <c r="K113" s="51"/>
      <c r="L113" s="50"/>
      <c r="M113" s="50"/>
      <c r="N113" s="50"/>
      <c r="O113" s="50"/>
      <c r="P113" s="52"/>
      <c r="Q113" s="52"/>
      <c r="DC113" s="48"/>
    </row>
    <row r="114" spans="7:107" ht="15.75" customHeight="1" x14ac:dyDescent="0.35">
      <c r="G114" s="50"/>
      <c r="H114" s="50"/>
      <c r="I114" s="50"/>
      <c r="J114" s="50"/>
      <c r="K114" s="51"/>
      <c r="L114" s="50"/>
      <c r="M114" s="50"/>
      <c r="N114" s="50"/>
      <c r="O114" s="50"/>
      <c r="P114" s="52"/>
      <c r="Q114" s="52"/>
      <c r="DC114" s="48"/>
    </row>
    <row r="115" spans="7:107" ht="15.75" customHeight="1" x14ac:dyDescent="0.35">
      <c r="G115" s="50"/>
      <c r="H115" s="50"/>
      <c r="I115" s="50"/>
      <c r="J115" s="50"/>
      <c r="K115" s="51"/>
      <c r="L115" s="50"/>
      <c r="M115" s="50"/>
      <c r="N115" s="50"/>
      <c r="O115" s="50"/>
      <c r="P115" s="52"/>
      <c r="Q115" s="52"/>
      <c r="DC115" s="48"/>
    </row>
    <row r="116" spans="7:107" ht="15.75" customHeight="1" x14ac:dyDescent="0.35">
      <c r="G116" s="50"/>
      <c r="H116" s="50"/>
      <c r="I116" s="50"/>
      <c r="J116" s="50"/>
      <c r="K116" s="51"/>
      <c r="L116" s="50"/>
      <c r="M116" s="50"/>
      <c r="N116" s="50"/>
      <c r="O116" s="50"/>
      <c r="P116" s="52"/>
      <c r="Q116" s="52"/>
      <c r="DC116" s="48"/>
    </row>
    <row r="117" spans="7:107" ht="15.75" customHeight="1" x14ac:dyDescent="0.35">
      <c r="G117" s="50"/>
      <c r="H117" s="50"/>
      <c r="I117" s="50"/>
      <c r="J117" s="50"/>
      <c r="K117" s="51"/>
      <c r="L117" s="50"/>
      <c r="M117" s="50"/>
      <c r="N117" s="50"/>
      <c r="O117" s="50"/>
      <c r="P117" s="52"/>
      <c r="Q117" s="52"/>
      <c r="DC117" s="48"/>
    </row>
    <row r="118" spans="7:107" ht="15.75" customHeight="1" x14ac:dyDescent="0.35">
      <c r="G118" s="50"/>
      <c r="H118" s="50"/>
      <c r="I118" s="50"/>
      <c r="J118" s="50"/>
      <c r="K118" s="51"/>
      <c r="L118" s="50"/>
      <c r="M118" s="50"/>
      <c r="N118" s="50"/>
      <c r="O118" s="50"/>
      <c r="P118" s="52"/>
      <c r="Q118" s="52"/>
      <c r="DC118" s="48"/>
    </row>
    <row r="119" spans="7:107" ht="15.75" customHeight="1" x14ac:dyDescent="0.35">
      <c r="G119" s="50"/>
      <c r="H119" s="50"/>
      <c r="I119" s="50"/>
      <c r="J119" s="50"/>
      <c r="K119" s="51"/>
      <c r="L119" s="50"/>
      <c r="M119" s="50"/>
      <c r="N119" s="50"/>
      <c r="O119" s="50"/>
      <c r="P119" s="52"/>
      <c r="Q119" s="52"/>
      <c r="DC119" s="48"/>
    </row>
    <row r="120" spans="7:107" ht="15.75" customHeight="1" x14ac:dyDescent="0.35">
      <c r="G120" s="50"/>
      <c r="H120" s="50"/>
      <c r="I120" s="50"/>
      <c r="J120" s="50"/>
      <c r="K120" s="51"/>
      <c r="L120" s="50"/>
      <c r="M120" s="50"/>
      <c r="N120" s="50"/>
      <c r="O120" s="50"/>
      <c r="P120" s="52"/>
      <c r="Q120" s="52"/>
      <c r="DC120" s="48"/>
    </row>
    <row r="121" spans="7:107" ht="15.75" customHeight="1" x14ac:dyDescent="0.35">
      <c r="G121" s="50"/>
      <c r="H121" s="50"/>
      <c r="I121" s="50"/>
      <c r="J121" s="50"/>
      <c r="K121" s="51"/>
      <c r="L121" s="50"/>
      <c r="M121" s="50"/>
      <c r="N121" s="50"/>
      <c r="O121" s="50"/>
      <c r="P121" s="52"/>
      <c r="Q121" s="52"/>
      <c r="DC121" s="48"/>
    </row>
    <row r="122" spans="7:107" ht="15.75" customHeight="1" x14ac:dyDescent="0.35">
      <c r="G122" s="50"/>
      <c r="H122" s="50"/>
      <c r="I122" s="50"/>
      <c r="J122" s="50"/>
      <c r="K122" s="51"/>
      <c r="L122" s="50"/>
      <c r="M122" s="50"/>
      <c r="N122" s="50"/>
      <c r="O122" s="50"/>
      <c r="P122" s="52"/>
      <c r="Q122" s="52"/>
      <c r="DC122" s="48"/>
    </row>
    <row r="123" spans="7:107" ht="15.75" customHeight="1" x14ac:dyDescent="0.35">
      <c r="G123" s="50"/>
      <c r="H123" s="50"/>
      <c r="I123" s="50"/>
      <c r="J123" s="50"/>
      <c r="K123" s="51"/>
      <c r="L123" s="50"/>
      <c r="M123" s="50"/>
      <c r="N123" s="50"/>
      <c r="O123" s="50"/>
      <c r="P123" s="52"/>
      <c r="Q123" s="52"/>
      <c r="DC123" s="48"/>
    </row>
    <row r="124" spans="7:107" ht="15.75" customHeight="1" x14ac:dyDescent="0.35">
      <c r="G124" s="50"/>
      <c r="H124" s="50"/>
      <c r="I124" s="50"/>
      <c r="J124" s="50"/>
      <c r="K124" s="51"/>
      <c r="L124" s="50"/>
      <c r="M124" s="50"/>
      <c r="N124" s="50"/>
      <c r="O124" s="50"/>
      <c r="P124" s="52"/>
      <c r="Q124" s="52"/>
      <c r="DC124" s="48"/>
    </row>
    <row r="125" spans="7:107" ht="15.75" customHeight="1" x14ac:dyDescent="0.35">
      <c r="G125" s="50"/>
      <c r="H125" s="50"/>
      <c r="I125" s="50"/>
      <c r="J125" s="50"/>
      <c r="K125" s="51"/>
      <c r="L125" s="50"/>
      <c r="M125" s="50"/>
      <c r="N125" s="50"/>
      <c r="O125" s="50"/>
      <c r="P125" s="52"/>
      <c r="Q125" s="52"/>
      <c r="DC125" s="48"/>
    </row>
    <row r="126" spans="7:107" ht="15.75" customHeight="1" x14ac:dyDescent="0.35">
      <c r="G126" s="50"/>
      <c r="H126" s="50"/>
      <c r="I126" s="50"/>
      <c r="J126" s="50"/>
      <c r="K126" s="51"/>
      <c r="L126" s="50"/>
      <c r="M126" s="50"/>
      <c r="N126" s="50"/>
      <c r="O126" s="50"/>
      <c r="P126" s="52"/>
      <c r="Q126" s="52"/>
      <c r="DC126" s="48"/>
    </row>
    <row r="127" spans="7:107" ht="15.75" customHeight="1" x14ac:dyDescent="0.35">
      <c r="G127" s="50"/>
      <c r="H127" s="50"/>
      <c r="I127" s="50"/>
      <c r="J127" s="50"/>
      <c r="K127" s="51"/>
      <c r="L127" s="50"/>
      <c r="M127" s="50"/>
      <c r="N127" s="50"/>
      <c r="O127" s="50"/>
      <c r="P127" s="52"/>
      <c r="Q127" s="52"/>
      <c r="DC127" s="48"/>
    </row>
    <row r="128" spans="7:107" ht="15.75" customHeight="1" x14ac:dyDescent="0.35">
      <c r="G128" s="50"/>
      <c r="H128" s="50"/>
      <c r="I128" s="50"/>
      <c r="J128" s="50"/>
      <c r="K128" s="51"/>
      <c r="L128" s="50"/>
      <c r="M128" s="50"/>
      <c r="N128" s="50"/>
      <c r="O128" s="50"/>
      <c r="P128" s="52"/>
      <c r="Q128" s="52"/>
      <c r="DC128" s="48"/>
    </row>
    <row r="129" spans="7:107" ht="15.75" customHeight="1" x14ac:dyDescent="0.35">
      <c r="G129" s="50"/>
      <c r="H129" s="50"/>
      <c r="I129" s="50"/>
      <c r="J129" s="50"/>
      <c r="K129" s="51"/>
      <c r="L129" s="50"/>
      <c r="M129" s="50"/>
      <c r="N129" s="50"/>
      <c r="O129" s="50"/>
      <c r="P129" s="52"/>
      <c r="Q129" s="52"/>
      <c r="DC129" s="48"/>
    </row>
    <row r="130" spans="7:107" ht="15.75" customHeight="1" x14ac:dyDescent="0.35">
      <c r="G130" s="50"/>
      <c r="H130" s="50"/>
      <c r="I130" s="50"/>
      <c r="J130" s="50"/>
      <c r="K130" s="51"/>
      <c r="L130" s="50"/>
      <c r="M130" s="50"/>
      <c r="N130" s="50"/>
      <c r="O130" s="50"/>
      <c r="P130" s="52"/>
      <c r="Q130" s="52"/>
      <c r="DC130" s="48"/>
    </row>
    <row r="131" spans="7:107" ht="15.75" customHeight="1" x14ac:dyDescent="0.35">
      <c r="G131" s="50"/>
      <c r="H131" s="50"/>
      <c r="I131" s="50"/>
      <c r="J131" s="50"/>
      <c r="K131" s="51"/>
      <c r="L131" s="50"/>
      <c r="M131" s="50"/>
      <c r="N131" s="50"/>
      <c r="O131" s="50"/>
      <c r="P131" s="52"/>
      <c r="Q131" s="52"/>
      <c r="DC131" s="48"/>
    </row>
    <row r="132" spans="7:107" ht="15.75" customHeight="1" x14ac:dyDescent="0.35">
      <c r="G132" s="50"/>
      <c r="H132" s="50"/>
      <c r="I132" s="50"/>
      <c r="J132" s="50"/>
      <c r="K132" s="51"/>
      <c r="L132" s="50"/>
      <c r="M132" s="50"/>
      <c r="N132" s="50"/>
      <c r="O132" s="50"/>
      <c r="P132" s="52"/>
      <c r="Q132" s="52"/>
      <c r="DC132" s="48"/>
    </row>
    <row r="133" spans="7:107" ht="15.75" customHeight="1" x14ac:dyDescent="0.35">
      <c r="G133" s="50"/>
      <c r="H133" s="50"/>
      <c r="I133" s="50"/>
      <c r="J133" s="50"/>
      <c r="K133" s="51"/>
      <c r="L133" s="50"/>
      <c r="M133" s="50"/>
      <c r="N133" s="50"/>
      <c r="O133" s="50"/>
      <c r="P133" s="52"/>
      <c r="Q133" s="52"/>
      <c r="DC133" s="48"/>
    </row>
    <row r="134" spans="7:107" ht="15.75" customHeight="1" x14ac:dyDescent="0.35">
      <c r="G134" s="50"/>
      <c r="H134" s="50"/>
      <c r="I134" s="50"/>
      <c r="J134" s="50"/>
      <c r="K134" s="51"/>
      <c r="L134" s="50"/>
      <c r="M134" s="50"/>
      <c r="N134" s="50"/>
      <c r="O134" s="50"/>
      <c r="P134" s="52"/>
      <c r="Q134" s="52"/>
      <c r="DC134" s="48"/>
    </row>
    <row r="135" spans="7:107" ht="15.75" customHeight="1" x14ac:dyDescent="0.35">
      <c r="G135" s="50"/>
      <c r="H135" s="50"/>
      <c r="I135" s="50"/>
      <c r="J135" s="50"/>
      <c r="K135" s="51"/>
      <c r="L135" s="50"/>
      <c r="M135" s="50"/>
      <c r="N135" s="50"/>
      <c r="O135" s="50"/>
      <c r="P135" s="52"/>
      <c r="Q135" s="52"/>
      <c r="DC135" s="48"/>
    </row>
    <row r="136" spans="7:107" ht="15.75" customHeight="1" x14ac:dyDescent="0.35">
      <c r="G136" s="50"/>
      <c r="H136" s="50"/>
      <c r="I136" s="50"/>
      <c r="J136" s="50"/>
      <c r="K136" s="51"/>
      <c r="L136" s="50"/>
      <c r="M136" s="50"/>
      <c r="N136" s="50"/>
      <c r="O136" s="50"/>
      <c r="P136" s="52"/>
      <c r="Q136" s="52"/>
      <c r="DC136" s="48"/>
    </row>
    <row r="137" spans="7:107" ht="15.75" customHeight="1" x14ac:dyDescent="0.35">
      <c r="G137" s="50"/>
      <c r="H137" s="50"/>
      <c r="I137" s="50"/>
      <c r="J137" s="50"/>
      <c r="K137" s="51"/>
      <c r="L137" s="50"/>
      <c r="M137" s="50"/>
      <c r="N137" s="50"/>
      <c r="O137" s="50"/>
      <c r="P137" s="52"/>
      <c r="Q137" s="52"/>
      <c r="DC137" s="48"/>
    </row>
    <row r="138" spans="7:107" ht="15.75" customHeight="1" x14ac:dyDescent="0.35">
      <c r="G138" s="50"/>
      <c r="H138" s="50"/>
      <c r="I138" s="50"/>
      <c r="J138" s="50"/>
      <c r="K138" s="51"/>
      <c r="L138" s="50"/>
      <c r="M138" s="50"/>
      <c r="N138" s="50"/>
      <c r="O138" s="50"/>
      <c r="P138" s="52"/>
      <c r="Q138" s="52"/>
      <c r="DC138" s="48"/>
    </row>
    <row r="139" spans="7:107" ht="15.75" customHeight="1" x14ac:dyDescent="0.35">
      <c r="G139" s="50"/>
      <c r="H139" s="50"/>
      <c r="I139" s="50"/>
      <c r="J139" s="50"/>
      <c r="K139" s="51"/>
      <c r="L139" s="50"/>
      <c r="M139" s="50"/>
      <c r="N139" s="50"/>
      <c r="O139" s="50"/>
      <c r="P139" s="52"/>
      <c r="Q139" s="52"/>
      <c r="DC139" s="48"/>
    </row>
    <row r="140" spans="7:107" ht="15.75" customHeight="1" x14ac:dyDescent="0.35">
      <c r="G140" s="50"/>
      <c r="H140" s="50"/>
      <c r="I140" s="50"/>
      <c r="J140" s="50"/>
      <c r="K140" s="51"/>
      <c r="L140" s="50"/>
      <c r="M140" s="50"/>
      <c r="N140" s="50"/>
      <c r="O140" s="50"/>
      <c r="P140" s="52"/>
      <c r="Q140" s="52"/>
      <c r="DC140" s="48"/>
    </row>
    <row r="141" spans="7:107" ht="15.75" customHeight="1" x14ac:dyDescent="0.35">
      <c r="G141" s="50"/>
      <c r="H141" s="50"/>
      <c r="I141" s="50"/>
      <c r="J141" s="50"/>
      <c r="K141" s="51"/>
      <c r="L141" s="50"/>
      <c r="M141" s="50"/>
      <c r="N141" s="50"/>
      <c r="O141" s="50"/>
      <c r="P141" s="52"/>
      <c r="Q141" s="52"/>
      <c r="DC141" s="48"/>
    </row>
    <row r="142" spans="7:107" ht="15.75" customHeight="1" x14ac:dyDescent="0.35">
      <c r="G142" s="50"/>
      <c r="H142" s="50"/>
      <c r="I142" s="50"/>
      <c r="J142" s="50"/>
      <c r="K142" s="51"/>
      <c r="L142" s="50"/>
      <c r="M142" s="50"/>
      <c r="N142" s="50"/>
      <c r="O142" s="50"/>
      <c r="P142" s="52"/>
      <c r="Q142" s="52"/>
      <c r="DC142" s="48"/>
    </row>
    <row r="143" spans="7:107" ht="15.75" customHeight="1" x14ac:dyDescent="0.35">
      <c r="G143" s="50"/>
      <c r="H143" s="50"/>
      <c r="I143" s="50"/>
      <c r="J143" s="50"/>
      <c r="K143" s="51"/>
      <c r="L143" s="50"/>
      <c r="M143" s="50"/>
      <c r="N143" s="50"/>
      <c r="O143" s="50"/>
      <c r="P143" s="52"/>
      <c r="Q143" s="52"/>
      <c r="DC143" s="48"/>
    </row>
    <row r="144" spans="7:107" ht="15.75" customHeight="1" x14ac:dyDescent="0.35">
      <c r="G144" s="50"/>
      <c r="H144" s="50"/>
      <c r="I144" s="50"/>
      <c r="J144" s="50"/>
      <c r="K144" s="51"/>
      <c r="L144" s="50"/>
      <c r="M144" s="50"/>
      <c r="N144" s="50"/>
      <c r="O144" s="50"/>
      <c r="P144" s="52"/>
      <c r="Q144" s="52"/>
      <c r="DC144" s="48"/>
    </row>
    <row r="145" spans="7:107" ht="15.75" customHeight="1" x14ac:dyDescent="0.35">
      <c r="G145" s="50"/>
      <c r="H145" s="50"/>
      <c r="I145" s="50"/>
      <c r="J145" s="50"/>
      <c r="K145" s="51"/>
      <c r="L145" s="50"/>
      <c r="M145" s="50"/>
      <c r="N145" s="50"/>
      <c r="O145" s="50"/>
      <c r="P145" s="52"/>
      <c r="Q145" s="52"/>
      <c r="DC145" s="48"/>
    </row>
    <row r="146" spans="7:107" ht="15.75" customHeight="1" x14ac:dyDescent="0.35">
      <c r="G146" s="50"/>
      <c r="H146" s="50"/>
      <c r="I146" s="50"/>
      <c r="J146" s="50"/>
      <c r="K146" s="51"/>
      <c r="L146" s="50"/>
      <c r="M146" s="50"/>
      <c r="N146" s="50"/>
      <c r="O146" s="50"/>
      <c r="P146" s="52"/>
      <c r="Q146" s="52"/>
      <c r="DC146" s="48"/>
    </row>
    <row r="147" spans="7:107" ht="15.75" customHeight="1" x14ac:dyDescent="0.35">
      <c r="G147" s="50"/>
      <c r="H147" s="50"/>
      <c r="I147" s="50"/>
      <c r="J147" s="50"/>
      <c r="K147" s="51"/>
      <c r="L147" s="50"/>
      <c r="M147" s="50"/>
      <c r="N147" s="50"/>
      <c r="O147" s="50"/>
      <c r="P147" s="52"/>
      <c r="Q147" s="52"/>
      <c r="DC147" s="48"/>
    </row>
    <row r="148" spans="7:107" ht="15.75" customHeight="1" x14ac:dyDescent="0.35">
      <c r="G148" s="50"/>
      <c r="H148" s="50"/>
      <c r="I148" s="50"/>
      <c r="J148" s="50"/>
      <c r="K148" s="51"/>
      <c r="L148" s="50"/>
      <c r="M148" s="50"/>
      <c r="N148" s="50"/>
      <c r="O148" s="50"/>
      <c r="P148" s="52"/>
      <c r="Q148" s="52"/>
      <c r="DC148" s="48"/>
    </row>
    <row r="149" spans="7:107" ht="15.75" customHeight="1" x14ac:dyDescent="0.35">
      <c r="G149" s="50"/>
      <c r="H149" s="50"/>
      <c r="I149" s="50"/>
      <c r="J149" s="50"/>
      <c r="K149" s="51"/>
      <c r="L149" s="50"/>
      <c r="M149" s="50"/>
      <c r="N149" s="50"/>
      <c r="O149" s="50"/>
      <c r="P149" s="52"/>
      <c r="Q149" s="52"/>
      <c r="DC149" s="48"/>
    </row>
    <row r="150" spans="7:107" ht="15.75" customHeight="1" x14ac:dyDescent="0.35">
      <c r="G150" s="50"/>
      <c r="H150" s="50"/>
      <c r="I150" s="50"/>
      <c r="J150" s="50"/>
      <c r="K150" s="51"/>
      <c r="L150" s="50"/>
      <c r="M150" s="50"/>
      <c r="N150" s="50"/>
      <c r="O150" s="50"/>
      <c r="P150" s="52"/>
      <c r="Q150" s="52"/>
      <c r="DC150" s="48"/>
    </row>
    <row r="151" spans="7:107" ht="15.75" customHeight="1" x14ac:dyDescent="0.35">
      <c r="G151" s="50"/>
      <c r="H151" s="50"/>
      <c r="I151" s="50"/>
      <c r="J151" s="50"/>
      <c r="K151" s="51"/>
      <c r="L151" s="50"/>
      <c r="M151" s="50"/>
      <c r="N151" s="50"/>
      <c r="O151" s="50"/>
      <c r="P151" s="52"/>
      <c r="Q151" s="52"/>
      <c r="DC151" s="48"/>
    </row>
    <row r="152" spans="7:107" ht="15.75" customHeight="1" x14ac:dyDescent="0.35">
      <c r="G152" s="50"/>
      <c r="H152" s="50"/>
      <c r="I152" s="50"/>
      <c r="J152" s="50"/>
      <c r="K152" s="51"/>
      <c r="L152" s="50"/>
      <c r="M152" s="50"/>
      <c r="N152" s="50"/>
      <c r="O152" s="50"/>
      <c r="P152" s="52"/>
      <c r="Q152" s="52"/>
      <c r="DC152" s="48"/>
    </row>
    <row r="153" spans="7:107" ht="15.75" customHeight="1" x14ac:dyDescent="0.35">
      <c r="G153" s="50"/>
      <c r="H153" s="50"/>
      <c r="I153" s="50"/>
      <c r="J153" s="50"/>
      <c r="K153" s="51"/>
      <c r="L153" s="50"/>
      <c r="M153" s="50"/>
      <c r="N153" s="50"/>
      <c r="O153" s="50"/>
      <c r="P153" s="52"/>
      <c r="Q153" s="52"/>
      <c r="DC153" s="48"/>
    </row>
    <row r="154" spans="7:107" ht="15.75" customHeight="1" x14ac:dyDescent="0.35">
      <c r="G154" s="50"/>
      <c r="H154" s="50"/>
      <c r="I154" s="50"/>
      <c r="J154" s="50"/>
      <c r="K154" s="51"/>
      <c r="L154" s="50"/>
      <c r="M154" s="50"/>
      <c r="N154" s="50"/>
      <c r="O154" s="50"/>
      <c r="P154" s="52"/>
      <c r="Q154" s="52"/>
      <c r="DC154" s="48"/>
    </row>
    <row r="155" spans="7:107" ht="15.75" customHeight="1" x14ac:dyDescent="0.35">
      <c r="G155" s="50"/>
      <c r="H155" s="50"/>
      <c r="I155" s="50"/>
      <c r="J155" s="50"/>
      <c r="K155" s="51"/>
      <c r="L155" s="50"/>
      <c r="M155" s="50"/>
      <c r="N155" s="50"/>
      <c r="O155" s="50"/>
      <c r="P155" s="52"/>
      <c r="Q155" s="52"/>
      <c r="DC155" s="48"/>
    </row>
    <row r="156" spans="7:107" ht="15.75" customHeight="1" x14ac:dyDescent="0.35">
      <c r="G156" s="50"/>
      <c r="H156" s="50"/>
      <c r="I156" s="50"/>
      <c r="J156" s="50"/>
      <c r="K156" s="51"/>
      <c r="L156" s="50"/>
      <c r="M156" s="50"/>
      <c r="N156" s="50"/>
      <c r="O156" s="50"/>
      <c r="P156" s="52"/>
      <c r="Q156" s="52"/>
      <c r="DC156" s="48"/>
    </row>
    <row r="157" spans="7:107" ht="15.75" customHeight="1" x14ac:dyDescent="0.35">
      <c r="G157" s="50"/>
      <c r="H157" s="50"/>
      <c r="I157" s="50"/>
      <c r="J157" s="50"/>
      <c r="K157" s="51"/>
      <c r="L157" s="50"/>
      <c r="M157" s="50"/>
      <c r="N157" s="50"/>
      <c r="O157" s="50"/>
      <c r="P157" s="52"/>
      <c r="Q157" s="52"/>
      <c r="DC157" s="48"/>
    </row>
    <row r="158" spans="7:107" ht="15.75" customHeight="1" x14ac:dyDescent="0.35">
      <c r="G158" s="50"/>
      <c r="H158" s="50"/>
      <c r="I158" s="50"/>
      <c r="J158" s="50"/>
      <c r="K158" s="51"/>
      <c r="L158" s="50"/>
      <c r="M158" s="50"/>
      <c r="N158" s="50"/>
      <c r="O158" s="50"/>
      <c r="P158" s="52"/>
      <c r="Q158" s="52"/>
      <c r="DC158" s="48"/>
    </row>
    <row r="159" spans="7:107" ht="15.75" customHeight="1" x14ac:dyDescent="0.35">
      <c r="G159" s="50"/>
      <c r="H159" s="50"/>
      <c r="I159" s="50"/>
      <c r="J159" s="50"/>
      <c r="K159" s="51"/>
      <c r="L159" s="50"/>
      <c r="M159" s="50"/>
      <c r="N159" s="50"/>
      <c r="O159" s="50"/>
      <c r="P159" s="52"/>
      <c r="Q159" s="52"/>
      <c r="DC159" s="48"/>
    </row>
    <row r="160" spans="7:107" ht="15.75" customHeight="1" x14ac:dyDescent="0.35">
      <c r="G160" s="50"/>
      <c r="H160" s="50"/>
      <c r="I160" s="50"/>
      <c r="J160" s="50"/>
      <c r="K160" s="51"/>
      <c r="L160" s="50"/>
      <c r="M160" s="50"/>
      <c r="N160" s="50"/>
      <c r="O160" s="50"/>
      <c r="P160" s="52"/>
      <c r="Q160" s="52"/>
      <c r="DC160" s="48"/>
    </row>
    <row r="161" spans="7:107" ht="15.75" customHeight="1" x14ac:dyDescent="0.35">
      <c r="G161" s="50"/>
      <c r="H161" s="50"/>
      <c r="I161" s="50"/>
      <c r="J161" s="50"/>
      <c r="K161" s="51"/>
      <c r="L161" s="50"/>
      <c r="M161" s="50"/>
      <c r="N161" s="50"/>
      <c r="O161" s="50"/>
      <c r="P161" s="52"/>
      <c r="Q161" s="52"/>
      <c r="DC161" s="48"/>
    </row>
    <row r="162" spans="7:107" ht="15.75" customHeight="1" x14ac:dyDescent="0.35">
      <c r="G162" s="50"/>
      <c r="H162" s="50"/>
      <c r="I162" s="50"/>
      <c r="J162" s="50"/>
      <c r="K162" s="51"/>
      <c r="L162" s="50"/>
      <c r="M162" s="50"/>
      <c r="N162" s="50"/>
      <c r="O162" s="50"/>
      <c r="P162" s="52"/>
      <c r="Q162" s="52"/>
      <c r="DC162" s="48"/>
    </row>
    <row r="163" spans="7:107" ht="15.75" customHeight="1" x14ac:dyDescent="0.35">
      <c r="G163" s="50"/>
      <c r="H163" s="50"/>
      <c r="I163" s="50"/>
      <c r="J163" s="50"/>
      <c r="K163" s="51"/>
      <c r="L163" s="50"/>
      <c r="M163" s="50"/>
      <c r="N163" s="50"/>
      <c r="O163" s="50"/>
      <c r="P163" s="52"/>
      <c r="Q163" s="52"/>
      <c r="DC163" s="48"/>
    </row>
    <row r="164" spans="7:107" ht="15.75" customHeight="1" x14ac:dyDescent="0.35">
      <c r="G164" s="50"/>
      <c r="H164" s="50"/>
      <c r="I164" s="50"/>
      <c r="J164" s="50"/>
      <c r="K164" s="51"/>
      <c r="L164" s="50"/>
      <c r="M164" s="50"/>
      <c r="N164" s="50"/>
      <c r="O164" s="50"/>
      <c r="P164" s="52"/>
      <c r="Q164" s="52"/>
      <c r="DC164" s="48"/>
    </row>
    <row r="165" spans="7:107" ht="15.75" customHeight="1" x14ac:dyDescent="0.35">
      <c r="G165" s="50"/>
      <c r="H165" s="50"/>
      <c r="I165" s="50"/>
      <c r="J165" s="50"/>
      <c r="K165" s="51"/>
      <c r="L165" s="50"/>
      <c r="M165" s="50"/>
      <c r="N165" s="50"/>
      <c r="O165" s="50"/>
      <c r="P165" s="52"/>
      <c r="Q165" s="52"/>
      <c r="DC165" s="48"/>
    </row>
    <row r="166" spans="7:107" ht="15.75" customHeight="1" x14ac:dyDescent="0.35">
      <c r="G166" s="50"/>
      <c r="H166" s="50"/>
      <c r="I166" s="50"/>
      <c r="J166" s="50"/>
      <c r="K166" s="51"/>
      <c r="L166" s="50"/>
      <c r="M166" s="50"/>
      <c r="N166" s="50"/>
      <c r="O166" s="50"/>
      <c r="P166" s="52"/>
      <c r="Q166" s="52"/>
      <c r="DC166" s="48"/>
    </row>
    <row r="167" spans="7:107" ht="15.75" customHeight="1" x14ac:dyDescent="0.35">
      <c r="G167" s="50"/>
      <c r="H167" s="50"/>
      <c r="I167" s="50"/>
      <c r="J167" s="50"/>
      <c r="K167" s="51"/>
      <c r="L167" s="50"/>
      <c r="M167" s="50"/>
      <c r="N167" s="50"/>
      <c r="O167" s="50"/>
      <c r="P167" s="52"/>
      <c r="Q167" s="52"/>
      <c r="DC167" s="48"/>
    </row>
    <row r="168" spans="7:107" ht="15.75" customHeight="1" x14ac:dyDescent="0.35">
      <c r="G168" s="50"/>
      <c r="H168" s="50"/>
      <c r="I168" s="50"/>
      <c r="J168" s="50"/>
      <c r="K168" s="51"/>
      <c r="L168" s="50"/>
      <c r="M168" s="50"/>
      <c r="N168" s="50"/>
      <c r="O168" s="50"/>
      <c r="P168" s="52"/>
      <c r="Q168" s="52"/>
      <c r="DC168" s="48"/>
    </row>
    <row r="169" spans="7:107" ht="15.75" customHeight="1" x14ac:dyDescent="0.35">
      <c r="G169" s="50"/>
      <c r="H169" s="50"/>
      <c r="I169" s="50"/>
      <c r="J169" s="50"/>
      <c r="K169" s="51"/>
      <c r="L169" s="50"/>
      <c r="M169" s="50"/>
      <c r="N169" s="50"/>
      <c r="O169" s="50"/>
      <c r="P169" s="52"/>
      <c r="Q169" s="52"/>
      <c r="DC169" s="48"/>
    </row>
    <row r="170" spans="7:107" ht="15.75" customHeight="1" x14ac:dyDescent="0.35">
      <c r="G170" s="50"/>
      <c r="H170" s="50"/>
      <c r="I170" s="50"/>
      <c r="J170" s="50"/>
      <c r="K170" s="51"/>
      <c r="L170" s="50"/>
      <c r="M170" s="50"/>
      <c r="N170" s="50"/>
      <c r="O170" s="50"/>
      <c r="P170" s="52"/>
      <c r="Q170" s="52"/>
      <c r="DC170" s="48"/>
    </row>
    <row r="171" spans="7:107" ht="15.75" customHeight="1" x14ac:dyDescent="0.35">
      <c r="G171" s="50"/>
      <c r="H171" s="50"/>
      <c r="I171" s="50"/>
      <c r="J171" s="50"/>
      <c r="K171" s="51"/>
      <c r="L171" s="50"/>
      <c r="M171" s="50"/>
      <c r="N171" s="50"/>
      <c r="O171" s="50"/>
      <c r="P171" s="52"/>
      <c r="Q171" s="52"/>
      <c r="DC171" s="48"/>
    </row>
    <row r="172" spans="7:107" ht="15.75" customHeight="1" x14ac:dyDescent="0.35">
      <c r="G172" s="50"/>
      <c r="H172" s="50"/>
      <c r="I172" s="50"/>
      <c r="J172" s="50"/>
      <c r="K172" s="51"/>
      <c r="L172" s="50"/>
      <c r="M172" s="50"/>
      <c r="N172" s="50"/>
      <c r="O172" s="50"/>
      <c r="P172" s="52"/>
      <c r="Q172" s="52"/>
      <c r="DC172" s="48"/>
    </row>
    <row r="173" spans="7:107" ht="15.75" customHeight="1" x14ac:dyDescent="0.35">
      <c r="G173" s="50"/>
      <c r="H173" s="50"/>
      <c r="I173" s="50"/>
      <c r="J173" s="50"/>
      <c r="K173" s="51"/>
      <c r="L173" s="50"/>
      <c r="M173" s="50"/>
      <c r="N173" s="50"/>
      <c r="O173" s="50"/>
      <c r="P173" s="52"/>
      <c r="Q173" s="52"/>
      <c r="DC173" s="48"/>
    </row>
    <row r="174" spans="7:107" ht="15.75" customHeight="1" x14ac:dyDescent="0.35">
      <c r="G174" s="50"/>
      <c r="H174" s="50"/>
      <c r="I174" s="50"/>
      <c r="J174" s="50"/>
      <c r="K174" s="51"/>
      <c r="L174" s="50"/>
      <c r="M174" s="50"/>
      <c r="N174" s="50"/>
      <c r="O174" s="50"/>
      <c r="P174" s="52"/>
      <c r="Q174" s="52"/>
      <c r="DC174" s="48"/>
    </row>
    <row r="175" spans="7:107" ht="15.75" customHeight="1" x14ac:dyDescent="0.35">
      <c r="G175" s="50"/>
      <c r="H175" s="50"/>
      <c r="I175" s="50"/>
      <c r="J175" s="50"/>
      <c r="K175" s="51"/>
      <c r="L175" s="50"/>
      <c r="M175" s="50"/>
      <c r="N175" s="50"/>
      <c r="O175" s="50"/>
      <c r="P175" s="52"/>
      <c r="Q175" s="52"/>
      <c r="DC175" s="48"/>
    </row>
    <row r="176" spans="7:107" ht="15.75" customHeight="1" x14ac:dyDescent="0.35">
      <c r="G176" s="50"/>
      <c r="H176" s="50"/>
      <c r="I176" s="50"/>
      <c r="J176" s="50"/>
      <c r="K176" s="51"/>
      <c r="L176" s="50"/>
      <c r="M176" s="50"/>
      <c r="N176" s="50"/>
      <c r="O176" s="50"/>
      <c r="P176" s="52"/>
      <c r="Q176" s="52"/>
      <c r="DC176" s="48"/>
    </row>
    <row r="177" spans="7:107" ht="15.75" customHeight="1" x14ac:dyDescent="0.35">
      <c r="G177" s="50"/>
      <c r="H177" s="50"/>
      <c r="I177" s="50"/>
      <c r="J177" s="50"/>
      <c r="K177" s="51"/>
      <c r="L177" s="50"/>
      <c r="M177" s="50"/>
      <c r="N177" s="50"/>
      <c r="O177" s="50"/>
      <c r="P177" s="52"/>
      <c r="Q177" s="52"/>
      <c r="DC177" s="48"/>
    </row>
    <row r="178" spans="7:107" ht="15.75" customHeight="1" x14ac:dyDescent="0.35">
      <c r="G178" s="50"/>
      <c r="H178" s="50"/>
      <c r="I178" s="50"/>
      <c r="J178" s="50"/>
      <c r="K178" s="51"/>
      <c r="L178" s="50"/>
      <c r="M178" s="50"/>
      <c r="N178" s="50"/>
      <c r="O178" s="50"/>
      <c r="P178" s="52"/>
      <c r="Q178" s="52"/>
      <c r="DC178" s="48"/>
    </row>
    <row r="179" spans="7:107" ht="15.75" customHeight="1" x14ac:dyDescent="0.35">
      <c r="G179" s="50"/>
      <c r="H179" s="50"/>
      <c r="I179" s="50"/>
      <c r="J179" s="50"/>
      <c r="K179" s="51"/>
      <c r="L179" s="50"/>
      <c r="M179" s="50"/>
      <c r="N179" s="50"/>
      <c r="O179" s="50"/>
      <c r="P179" s="52"/>
      <c r="Q179" s="52"/>
      <c r="DC179" s="48"/>
    </row>
    <row r="180" spans="7:107" ht="15.75" customHeight="1" x14ac:dyDescent="0.35">
      <c r="G180" s="50"/>
      <c r="H180" s="50"/>
      <c r="I180" s="50"/>
      <c r="J180" s="50"/>
      <c r="K180" s="51"/>
      <c r="L180" s="50"/>
      <c r="M180" s="50"/>
      <c r="N180" s="50"/>
      <c r="O180" s="50"/>
      <c r="P180" s="52"/>
      <c r="Q180" s="52"/>
      <c r="DC180" s="48"/>
    </row>
    <row r="181" spans="7:107" ht="15.75" customHeight="1" x14ac:dyDescent="0.35">
      <c r="G181" s="50"/>
      <c r="H181" s="50"/>
      <c r="I181" s="50"/>
      <c r="J181" s="50"/>
      <c r="K181" s="51"/>
      <c r="L181" s="50"/>
      <c r="M181" s="50"/>
      <c r="N181" s="50"/>
      <c r="O181" s="50"/>
      <c r="P181" s="52"/>
      <c r="Q181" s="52"/>
      <c r="DC181" s="48"/>
    </row>
    <row r="182" spans="7:107" ht="15.75" customHeight="1" x14ac:dyDescent="0.35">
      <c r="G182" s="50"/>
      <c r="H182" s="50"/>
      <c r="I182" s="50"/>
      <c r="J182" s="50"/>
      <c r="K182" s="51"/>
      <c r="L182" s="50"/>
      <c r="M182" s="50"/>
      <c r="N182" s="50"/>
      <c r="O182" s="50"/>
      <c r="P182" s="52"/>
      <c r="Q182" s="52"/>
      <c r="DC182" s="48"/>
    </row>
    <row r="183" spans="7:107" ht="15.75" customHeight="1" x14ac:dyDescent="0.35">
      <c r="G183" s="50"/>
      <c r="H183" s="50"/>
      <c r="I183" s="50"/>
      <c r="J183" s="50"/>
      <c r="K183" s="51"/>
      <c r="L183" s="50"/>
      <c r="M183" s="50"/>
      <c r="N183" s="50"/>
      <c r="O183" s="50"/>
      <c r="P183" s="52"/>
      <c r="Q183" s="52"/>
      <c r="DC183" s="48"/>
    </row>
    <row r="184" spans="7:107" ht="15.75" customHeight="1" x14ac:dyDescent="0.35">
      <c r="G184" s="50"/>
      <c r="H184" s="50"/>
      <c r="I184" s="50"/>
      <c r="J184" s="50"/>
      <c r="K184" s="51"/>
      <c r="L184" s="50"/>
      <c r="M184" s="50"/>
      <c r="N184" s="50"/>
      <c r="O184" s="50"/>
      <c r="P184" s="52"/>
      <c r="Q184" s="52"/>
      <c r="DC184" s="48"/>
    </row>
    <row r="185" spans="7:107" ht="15.75" customHeight="1" x14ac:dyDescent="0.35">
      <c r="G185" s="50"/>
      <c r="H185" s="50"/>
      <c r="I185" s="50"/>
      <c r="J185" s="50"/>
      <c r="K185" s="51"/>
      <c r="L185" s="50"/>
      <c r="M185" s="50"/>
      <c r="N185" s="50"/>
      <c r="O185" s="50"/>
      <c r="P185" s="52"/>
      <c r="Q185" s="52"/>
      <c r="DC185" s="48"/>
    </row>
    <row r="186" spans="7:107" ht="15.75" customHeight="1" x14ac:dyDescent="0.35">
      <c r="G186" s="50"/>
      <c r="H186" s="50"/>
      <c r="I186" s="50"/>
      <c r="J186" s="50"/>
      <c r="K186" s="51"/>
      <c r="L186" s="50"/>
      <c r="M186" s="50"/>
      <c r="N186" s="50"/>
      <c r="O186" s="50"/>
      <c r="P186" s="52"/>
      <c r="Q186" s="52"/>
      <c r="DC186" s="48"/>
    </row>
    <row r="187" spans="7:107" ht="15.75" customHeight="1" x14ac:dyDescent="0.35">
      <c r="G187" s="50"/>
      <c r="H187" s="50"/>
      <c r="I187" s="50"/>
      <c r="J187" s="50"/>
      <c r="K187" s="51"/>
      <c r="L187" s="50"/>
      <c r="M187" s="50"/>
      <c r="N187" s="50"/>
      <c r="O187" s="50"/>
      <c r="P187" s="52"/>
      <c r="Q187" s="52"/>
      <c r="DC187" s="48"/>
    </row>
    <row r="188" spans="7:107" ht="15.75" customHeight="1" x14ac:dyDescent="0.35">
      <c r="G188" s="50"/>
      <c r="H188" s="50"/>
      <c r="I188" s="50"/>
      <c r="J188" s="50"/>
      <c r="K188" s="51"/>
      <c r="L188" s="50"/>
      <c r="M188" s="50"/>
      <c r="N188" s="50"/>
      <c r="O188" s="50"/>
      <c r="P188" s="52"/>
      <c r="Q188" s="52"/>
      <c r="DC188" s="48"/>
    </row>
    <row r="189" spans="7:107" ht="15.75" customHeight="1" x14ac:dyDescent="0.35">
      <c r="G189" s="50"/>
      <c r="H189" s="50"/>
      <c r="I189" s="50"/>
      <c r="J189" s="50"/>
      <c r="K189" s="51"/>
      <c r="L189" s="50"/>
      <c r="M189" s="50"/>
      <c r="N189" s="50"/>
      <c r="O189" s="50"/>
      <c r="P189" s="52"/>
      <c r="Q189" s="52"/>
      <c r="DC189" s="48"/>
    </row>
    <row r="190" spans="7:107" ht="15.75" customHeight="1" x14ac:dyDescent="0.35">
      <c r="G190" s="50"/>
      <c r="H190" s="50"/>
      <c r="I190" s="50"/>
      <c r="J190" s="50"/>
      <c r="K190" s="51"/>
      <c r="L190" s="50"/>
      <c r="M190" s="50"/>
      <c r="N190" s="50"/>
      <c r="O190" s="50"/>
      <c r="P190" s="52"/>
      <c r="Q190" s="52"/>
      <c r="DC190" s="48"/>
    </row>
    <row r="191" spans="7:107" ht="15.75" customHeight="1" x14ac:dyDescent="0.35">
      <c r="G191" s="50"/>
      <c r="H191" s="50"/>
      <c r="I191" s="50"/>
      <c r="J191" s="50"/>
      <c r="K191" s="51"/>
      <c r="L191" s="50"/>
      <c r="M191" s="50"/>
      <c r="N191" s="50"/>
      <c r="O191" s="50"/>
      <c r="P191" s="52"/>
      <c r="Q191" s="52"/>
      <c r="DC191" s="48"/>
    </row>
    <row r="192" spans="7:107" ht="15.75" customHeight="1" x14ac:dyDescent="0.35">
      <c r="G192" s="50"/>
      <c r="H192" s="50"/>
      <c r="I192" s="50"/>
      <c r="J192" s="50"/>
      <c r="K192" s="51"/>
      <c r="L192" s="50"/>
      <c r="M192" s="50"/>
      <c r="N192" s="50"/>
      <c r="O192" s="50"/>
      <c r="P192" s="52"/>
      <c r="Q192" s="52"/>
      <c r="DC192" s="48"/>
    </row>
    <row r="193" spans="7:107" ht="15.75" customHeight="1" x14ac:dyDescent="0.35">
      <c r="G193" s="50"/>
      <c r="H193" s="50"/>
      <c r="I193" s="50"/>
      <c r="J193" s="50"/>
      <c r="K193" s="51"/>
      <c r="L193" s="50"/>
      <c r="M193" s="50"/>
      <c r="N193" s="50"/>
      <c r="O193" s="50"/>
      <c r="P193" s="52"/>
      <c r="Q193" s="52"/>
      <c r="DC193" s="48"/>
    </row>
    <row r="194" spans="7:107" ht="15.75" customHeight="1" x14ac:dyDescent="0.35">
      <c r="G194" s="50"/>
      <c r="H194" s="50"/>
      <c r="I194" s="50"/>
      <c r="J194" s="50"/>
      <c r="K194" s="51"/>
      <c r="L194" s="50"/>
      <c r="M194" s="50"/>
      <c r="N194" s="50"/>
      <c r="O194" s="50"/>
      <c r="P194" s="52"/>
      <c r="Q194" s="52"/>
      <c r="DC194" s="48"/>
    </row>
    <row r="195" spans="7:107" ht="15.75" customHeight="1" x14ac:dyDescent="0.35">
      <c r="G195" s="50"/>
      <c r="H195" s="50"/>
      <c r="I195" s="50"/>
      <c r="J195" s="50"/>
      <c r="K195" s="51"/>
      <c r="L195" s="50"/>
      <c r="M195" s="50"/>
      <c r="N195" s="50"/>
      <c r="O195" s="50"/>
      <c r="P195" s="52"/>
      <c r="Q195" s="52"/>
      <c r="DC195" s="48"/>
    </row>
    <row r="196" spans="7:107" ht="15.75" customHeight="1" x14ac:dyDescent="0.35">
      <c r="G196" s="50"/>
      <c r="H196" s="50"/>
      <c r="I196" s="50"/>
      <c r="J196" s="50"/>
      <c r="K196" s="51"/>
      <c r="L196" s="50"/>
      <c r="M196" s="50"/>
      <c r="N196" s="50"/>
      <c r="O196" s="50"/>
      <c r="P196" s="52"/>
      <c r="Q196" s="52"/>
      <c r="DC196" s="48"/>
    </row>
    <row r="197" spans="7:107" ht="15.75" customHeight="1" x14ac:dyDescent="0.35">
      <c r="G197" s="50"/>
      <c r="H197" s="50"/>
      <c r="I197" s="50"/>
      <c r="J197" s="50"/>
      <c r="K197" s="51"/>
      <c r="L197" s="50"/>
      <c r="M197" s="50"/>
      <c r="N197" s="50"/>
      <c r="O197" s="50"/>
      <c r="P197" s="52"/>
      <c r="Q197" s="52"/>
      <c r="DC197" s="48"/>
    </row>
    <row r="198" spans="7:107" ht="15.75" customHeight="1" x14ac:dyDescent="0.35">
      <c r="G198" s="50"/>
      <c r="H198" s="50"/>
      <c r="I198" s="50"/>
      <c r="J198" s="50"/>
      <c r="K198" s="51"/>
      <c r="L198" s="50"/>
      <c r="M198" s="50"/>
      <c r="N198" s="50"/>
      <c r="O198" s="50"/>
      <c r="P198" s="52"/>
      <c r="Q198" s="52"/>
      <c r="DC198" s="48"/>
    </row>
    <row r="199" spans="7:107" ht="15.75" customHeight="1" x14ac:dyDescent="0.35">
      <c r="G199" s="50"/>
      <c r="H199" s="50"/>
      <c r="I199" s="50"/>
      <c r="J199" s="50"/>
      <c r="K199" s="51"/>
      <c r="L199" s="50"/>
      <c r="M199" s="50"/>
      <c r="N199" s="50"/>
      <c r="O199" s="50"/>
      <c r="P199" s="52"/>
      <c r="Q199" s="52"/>
      <c r="DC199" s="48"/>
    </row>
    <row r="200" spans="7:107" ht="15.75" customHeight="1" x14ac:dyDescent="0.35">
      <c r="G200" s="50"/>
      <c r="H200" s="50"/>
      <c r="I200" s="50"/>
      <c r="J200" s="50"/>
      <c r="K200" s="51"/>
      <c r="L200" s="50"/>
      <c r="M200" s="50"/>
      <c r="N200" s="50"/>
      <c r="O200" s="50"/>
      <c r="P200" s="52"/>
      <c r="Q200" s="52"/>
      <c r="DC200" s="48"/>
    </row>
    <row r="201" spans="7:107" ht="15.75" customHeight="1" x14ac:dyDescent="0.35">
      <c r="G201" s="50"/>
      <c r="H201" s="50"/>
      <c r="I201" s="50"/>
      <c r="J201" s="50"/>
      <c r="K201" s="51"/>
      <c r="L201" s="50"/>
      <c r="M201" s="50"/>
      <c r="N201" s="50"/>
      <c r="O201" s="50"/>
      <c r="P201" s="52"/>
      <c r="Q201" s="52"/>
      <c r="DC201" s="48"/>
    </row>
    <row r="202" spans="7:107" ht="15.75" customHeight="1" x14ac:dyDescent="0.35">
      <c r="G202" s="50"/>
      <c r="H202" s="50"/>
      <c r="I202" s="50"/>
      <c r="J202" s="50"/>
      <c r="K202" s="51"/>
      <c r="L202" s="50"/>
      <c r="M202" s="50"/>
      <c r="N202" s="50"/>
      <c r="O202" s="50"/>
      <c r="P202" s="52"/>
      <c r="Q202" s="52"/>
      <c r="DC202" s="48"/>
    </row>
    <row r="203" spans="7:107" ht="15.75" customHeight="1" x14ac:dyDescent="0.35">
      <c r="G203" s="50"/>
      <c r="H203" s="50"/>
      <c r="I203" s="50"/>
      <c r="J203" s="50"/>
      <c r="K203" s="51"/>
      <c r="L203" s="50"/>
      <c r="M203" s="50"/>
      <c r="N203" s="50"/>
      <c r="O203" s="50"/>
      <c r="P203" s="52"/>
      <c r="Q203" s="52"/>
      <c r="DC203" s="48"/>
    </row>
    <row r="204" spans="7:107" ht="15.75" customHeight="1" x14ac:dyDescent="0.35">
      <c r="G204" s="50"/>
      <c r="H204" s="50"/>
      <c r="I204" s="50"/>
      <c r="J204" s="50"/>
      <c r="K204" s="51"/>
      <c r="L204" s="50"/>
      <c r="M204" s="50"/>
      <c r="N204" s="50"/>
      <c r="O204" s="50"/>
      <c r="P204" s="52"/>
      <c r="Q204" s="52"/>
    </row>
    <row r="205" spans="7:107" ht="15.75" customHeight="1" x14ac:dyDescent="0.35">
      <c r="G205" s="50"/>
      <c r="H205" s="50"/>
      <c r="I205" s="50"/>
      <c r="J205" s="50"/>
      <c r="K205" s="51"/>
      <c r="L205" s="50"/>
      <c r="M205" s="50"/>
      <c r="N205" s="50"/>
      <c r="O205" s="50"/>
      <c r="P205" s="52"/>
      <c r="Q205" s="52"/>
    </row>
    <row r="206" spans="7:107" ht="15.75" customHeight="1" x14ac:dyDescent="0.35">
      <c r="G206" s="50"/>
      <c r="H206" s="50"/>
      <c r="I206" s="50"/>
      <c r="J206" s="50"/>
      <c r="K206" s="51"/>
      <c r="L206" s="50"/>
      <c r="M206" s="50"/>
      <c r="N206" s="50"/>
      <c r="O206" s="50"/>
      <c r="P206" s="52"/>
      <c r="Q206" s="52"/>
    </row>
    <row r="207" spans="7:107" ht="15.75" customHeight="1" x14ac:dyDescent="0.35">
      <c r="G207" s="50"/>
      <c r="H207" s="50"/>
      <c r="I207" s="50"/>
      <c r="J207" s="50"/>
      <c r="K207" s="51"/>
      <c r="L207" s="50"/>
      <c r="M207" s="50"/>
      <c r="N207" s="50"/>
      <c r="O207" s="50"/>
      <c r="P207" s="52"/>
      <c r="Q207" s="52"/>
    </row>
    <row r="208" spans="7:107" ht="15.75" customHeight="1" x14ac:dyDescent="0.35">
      <c r="G208" s="50"/>
      <c r="H208" s="50"/>
      <c r="I208" s="50"/>
      <c r="J208" s="50"/>
      <c r="K208" s="51"/>
      <c r="L208" s="50"/>
      <c r="M208" s="50"/>
      <c r="N208" s="50"/>
      <c r="O208" s="50"/>
      <c r="P208" s="52"/>
      <c r="Q208" s="52"/>
    </row>
    <row r="209" spans="7:17" ht="15.75" customHeight="1" x14ac:dyDescent="0.35">
      <c r="G209" s="50"/>
      <c r="H209" s="50"/>
      <c r="I209" s="50"/>
      <c r="J209" s="50"/>
      <c r="K209" s="51"/>
      <c r="L209" s="50"/>
      <c r="M209" s="50"/>
      <c r="N209" s="50"/>
      <c r="O209" s="50"/>
      <c r="P209" s="52"/>
      <c r="Q209" s="52"/>
    </row>
    <row r="210" spans="7:17" ht="15.75" customHeight="1" x14ac:dyDescent="0.35">
      <c r="G210" s="50"/>
      <c r="H210" s="50"/>
      <c r="I210" s="50"/>
      <c r="J210" s="50"/>
      <c r="K210" s="51"/>
      <c r="L210" s="50"/>
      <c r="M210" s="50"/>
      <c r="N210" s="50"/>
      <c r="O210" s="50"/>
      <c r="P210" s="52"/>
      <c r="Q210" s="52"/>
    </row>
    <row r="211" spans="7:17" ht="15.75" customHeight="1" x14ac:dyDescent="0.35">
      <c r="G211" s="50"/>
      <c r="H211" s="50"/>
      <c r="I211" s="50"/>
      <c r="J211" s="50"/>
      <c r="K211" s="51"/>
      <c r="L211" s="50"/>
      <c r="M211" s="50"/>
      <c r="N211" s="50"/>
      <c r="O211" s="50"/>
      <c r="P211" s="52"/>
      <c r="Q211" s="52"/>
    </row>
    <row r="212" spans="7:17" ht="15.75" customHeight="1" x14ac:dyDescent="0.35">
      <c r="G212" s="50"/>
      <c r="H212" s="50"/>
      <c r="I212" s="50"/>
      <c r="J212" s="50"/>
      <c r="K212" s="51"/>
      <c r="L212" s="50"/>
      <c r="M212" s="50"/>
      <c r="N212" s="50"/>
      <c r="O212" s="50"/>
      <c r="P212" s="52"/>
      <c r="Q212" s="52"/>
    </row>
    <row r="213" spans="7:17" ht="15.75" customHeight="1" x14ac:dyDescent="0.35">
      <c r="G213" s="50"/>
      <c r="H213" s="50"/>
      <c r="I213" s="50"/>
      <c r="J213" s="50"/>
      <c r="K213" s="51"/>
      <c r="L213" s="50"/>
      <c r="M213" s="50"/>
      <c r="N213" s="50"/>
      <c r="O213" s="50"/>
      <c r="P213" s="52"/>
      <c r="Q213" s="52"/>
    </row>
    <row r="214" spans="7:17" ht="15.75" customHeight="1" x14ac:dyDescent="0.35">
      <c r="G214" s="50"/>
      <c r="H214" s="50"/>
      <c r="I214" s="50"/>
      <c r="J214" s="50"/>
      <c r="K214" s="51"/>
      <c r="L214" s="50"/>
      <c r="M214" s="50"/>
      <c r="N214" s="50"/>
      <c r="O214" s="50"/>
      <c r="P214" s="52"/>
      <c r="Q214" s="52"/>
    </row>
    <row r="215" spans="7:17" ht="15.75" customHeight="1" x14ac:dyDescent="0.35">
      <c r="G215" s="50"/>
      <c r="H215" s="50"/>
      <c r="I215" s="50"/>
      <c r="J215" s="50"/>
      <c r="K215" s="51"/>
      <c r="L215" s="50"/>
      <c r="M215" s="50"/>
      <c r="N215" s="50"/>
      <c r="O215" s="50"/>
      <c r="P215" s="52"/>
      <c r="Q215" s="52"/>
    </row>
    <row r="216" spans="7:17" ht="15.75" customHeight="1" x14ac:dyDescent="0.35">
      <c r="G216" s="50"/>
      <c r="H216" s="50"/>
      <c r="I216" s="50"/>
      <c r="J216" s="50"/>
      <c r="K216" s="51"/>
      <c r="L216" s="50"/>
      <c r="M216" s="50"/>
      <c r="N216" s="50"/>
      <c r="O216" s="50"/>
      <c r="P216" s="52"/>
      <c r="Q216" s="52"/>
    </row>
    <row r="217" spans="7:17" ht="15.75" customHeight="1" x14ac:dyDescent="0.35">
      <c r="G217" s="50"/>
      <c r="H217" s="50"/>
      <c r="I217" s="50"/>
      <c r="J217" s="50"/>
      <c r="K217" s="51"/>
      <c r="L217" s="50"/>
      <c r="M217" s="50"/>
      <c r="N217" s="50"/>
      <c r="O217" s="50"/>
      <c r="P217" s="52"/>
      <c r="Q217" s="52"/>
    </row>
    <row r="218" spans="7:17" ht="15.75" customHeight="1" x14ac:dyDescent="0.35">
      <c r="G218" s="50"/>
      <c r="H218" s="50"/>
      <c r="I218" s="50"/>
      <c r="J218" s="50"/>
      <c r="K218" s="51"/>
      <c r="L218" s="50"/>
      <c r="M218" s="50"/>
      <c r="N218" s="50"/>
      <c r="O218" s="50"/>
      <c r="P218" s="52"/>
      <c r="Q218" s="52"/>
    </row>
    <row r="219" spans="7:17" ht="15.75" customHeight="1" x14ac:dyDescent="0.35">
      <c r="G219" s="50"/>
      <c r="H219" s="50"/>
      <c r="I219" s="50"/>
      <c r="J219" s="50"/>
      <c r="K219" s="51"/>
      <c r="L219" s="50"/>
      <c r="M219" s="50"/>
      <c r="N219" s="50"/>
      <c r="O219" s="50"/>
      <c r="P219" s="52"/>
      <c r="Q219" s="52"/>
    </row>
    <row r="220" spans="7:17" ht="15.75" customHeight="1" x14ac:dyDescent="0.35">
      <c r="G220" s="50"/>
      <c r="H220" s="50"/>
      <c r="I220" s="50"/>
      <c r="J220" s="50"/>
      <c r="K220" s="51"/>
      <c r="L220" s="50"/>
      <c r="M220" s="50"/>
      <c r="N220" s="50"/>
      <c r="O220" s="50"/>
      <c r="P220" s="52"/>
      <c r="Q220" s="52"/>
    </row>
    <row r="221" spans="7:17" ht="15.75" customHeight="1" x14ac:dyDescent="0.35">
      <c r="G221" s="50"/>
      <c r="H221" s="50"/>
      <c r="I221" s="50"/>
      <c r="J221" s="50"/>
      <c r="K221" s="51"/>
      <c r="L221" s="50"/>
      <c r="M221" s="50"/>
      <c r="N221" s="50"/>
      <c r="O221" s="50"/>
      <c r="P221" s="52"/>
      <c r="Q221" s="52"/>
    </row>
    <row r="222" spans="7:17" ht="15.75" customHeight="1" x14ac:dyDescent="0.35">
      <c r="G222" s="50"/>
      <c r="H222" s="50"/>
      <c r="I222" s="50"/>
      <c r="J222" s="50"/>
      <c r="K222" s="51"/>
      <c r="L222" s="50"/>
      <c r="M222" s="50"/>
      <c r="N222" s="50"/>
      <c r="O222" s="50"/>
      <c r="P222" s="52"/>
      <c r="Q222" s="52"/>
    </row>
    <row r="223" spans="7:17" ht="15.75" customHeight="1" x14ac:dyDescent="0.35">
      <c r="G223" s="50"/>
      <c r="H223" s="50"/>
      <c r="I223" s="50"/>
      <c r="J223" s="50"/>
      <c r="K223" s="51"/>
      <c r="L223" s="50"/>
      <c r="M223" s="50"/>
      <c r="N223" s="50"/>
      <c r="O223" s="50"/>
      <c r="P223" s="52"/>
      <c r="Q223" s="52"/>
    </row>
    <row r="224" spans="7:17" ht="15.75" customHeight="1" x14ac:dyDescent="0.35">
      <c r="G224" s="50"/>
      <c r="H224" s="50"/>
      <c r="I224" s="50"/>
      <c r="J224" s="50"/>
      <c r="K224" s="51"/>
      <c r="L224" s="50"/>
      <c r="M224" s="50"/>
      <c r="N224" s="50"/>
      <c r="O224" s="50"/>
      <c r="P224" s="52"/>
      <c r="Q224" s="52"/>
    </row>
    <row r="225" spans="7:17" ht="15.75" customHeight="1" x14ac:dyDescent="0.35">
      <c r="G225" s="50"/>
      <c r="H225" s="50"/>
      <c r="I225" s="50"/>
      <c r="J225" s="50"/>
      <c r="K225" s="51"/>
      <c r="L225" s="50"/>
      <c r="M225" s="50"/>
      <c r="N225" s="50"/>
      <c r="O225" s="50"/>
      <c r="P225" s="52"/>
      <c r="Q225" s="52"/>
    </row>
    <row r="226" spans="7:17" ht="15.75" customHeight="1" x14ac:dyDescent="0.35">
      <c r="G226" s="50"/>
      <c r="H226" s="50"/>
      <c r="I226" s="50"/>
      <c r="J226" s="50"/>
      <c r="K226" s="51"/>
      <c r="L226" s="50"/>
      <c r="M226" s="50"/>
      <c r="N226" s="50"/>
      <c r="O226" s="50"/>
      <c r="P226" s="52"/>
      <c r="Q226" s="52"/>
    </row>
    <row r="227" spans="7:17" ht="15.75" customHeight="1" x14ac:dyDescent="0.35">
      <c r="G227" s="50"/>
      <c r="H227" s="50"/>
      <c r="I227" s="50"/>
      <c r="J227" s="50"/>
      <c r="K227" s="51"/>
      <c r="L227" s="50"/>
      <c r="M227" s="50"/>
      <c r="N227" s="50"/>
      <c r="O227" s="50"/>
      <c r="P227" s="52"/>
      <c r="Q227" s="52"/>
    </row>
    <row r="228" spans="7:17" ht="15.75" customHeight="1" x14ac:dyDescent="0.35">
      <c r="G228" s="50"/>
      <c r="H228" s="50"/>
      <c r="I228" s="50"/>
      <c r="J228" s="50"/>
      <c r="K228" s="51"/>
      <c r="L228" s="50"/>
      <c r="M228" s="50"/>
      <c r="N228" s="50"/>
      <c r="O228" s="50"/>
      <c r="P228" s="52"/>
      <c r="Q228" s="52"/>
    </row>
    <row r="229" spans="7:17" ht="15.75" customHeight="1" x14ac:dyDescent="0.35">
      <c r="G229" s="50"/>
      <c r="H229" s="50"/>
      <c r="I229" s="50"/>
      <c r="J229" s="50"/>
      <c r="K229" s="51"/>
      <c r="L229" s="50"/>
      <c r="M229" s="50"/>
      <c r="N229" s="50"/>
      <c r="O229" s="50"/>
      <c r="P229" s="52"/>
      <c r="Q229" s="52"/>
    </row>
    <row r="230" spans="7:17" ht="15.75" customHeight="1" x14ac:dyDescent="0.35">
      <c r="G230" s="50"/>
      <c r="H230" s="50"/>
      <c r="I230" s="50"/>
      <c r="J230" s="50"/>
      <c r="K230" s="51"/>
      <c r="L230" s="50"/>
      <c r="M230" s="50"/>
      <c r="N230" s="50"/>
      <c r="O230" s="50"/>
      <c r="P230" s="52"/>
      <c r="Q230" s="52"/>
    </row>
    <row r="231" spans="7:17" ht="15.75" customHeight="1" x14ac:dyDescent="0.35">
      <c r="G231" s="50"/>
      <c r="H231" s="50"/>
      <c r="I231" s="50"/>
      <c r="J231" s="50"/>
      <c r="K231" s="51"/>
      <c r="L231" s="50"/>
      <c r="M231" s="50"/>
      <c r="N231" s="50"/>
      <c r="O231" s="50"/>
      <c r="P231" s="52"/>
      <c r="Q231" s="52"/>
    </row>
    <row r="232" spans="7:17" ht="15.75" customHeight="1" x14ac:dyDescent="0.35">
      <c r="G232" s="50"/>
      <c r="H232" s="50"/>
      <c r="I232" s="50"/>
      <c r="J232" s="50"/>
      <c r="K232" s="51"/>
      <c r="L232" s="50"/>
      <c r="M232" s="50"/>
      <c r="N232" s="50"/>
      <c r="O232" s="50"/>
      <c r="P232" s="52"/>
      <c r="Q232" s="52"/>
    </row>
    <row r="233" spans="7:17" ht="15.75" customHeight="1" x14ac:dyDescent="0.35">
      <c r="G233" s="50"/>
      <c r="H233" s="50"/>
      <c r="I233" s="50"/>
      <c r="J233" s="50"/>
      <c r="K233" s="51"/>
      <c r="L233" s="50"/>
      <c r="M233" s="50"/>
      <c r="N233" s="50"/>
      <c r="O233" s="50"/>
      <c r="P233" s="52"/>
      <c r="Q233" s="52"/>
    </row>
    <row r="234" spans="7:17" ht="15.75" customHeight="1" x14ac:dyDescent="0.35">
      <c r="G234" s="50"/>
      <c r="H234" s="50"/>
      <c r="I234" s="50"/>
      <c r="J234" s="50"/>
      <c r="K234" s="51"/>
      <c r="L234" s="50"/>
      <c r="M234" s="50"/>
      <c r="N234" s="50"/>
      <c r="O234" s="50"/>
      <c r="P234" s="52"/>
      <c r="Q234" s="52"/>
    </row>
    <row r="235" spans="7:17" ht="15.75" customHeight="1" x14ac:dyDescent="0.35">
      <c r="G235" s="50"/>
      <c r="H235" s="50"/>
      <c r="I235" s="50"/>
      <c r="J235" s="50"/>
      <c r="K235" s="51"/>
      <c r="L235" s="50"/>
      <c r="M235" s="50"/>
      <c r="N235" s="50"/>
      <c r="O235" s="50"/>
      <c r="P235" s="52"/>
      <c r="Q235" s="52"/>
    </row>
    <row r="236" spans="7:17" ht="15.75" customHeight="1" x14ac:dyDescent="0.35">
      <c r="G236" s="50"/>
      <c r="H236" s="50"/>
      <c r="I236" s="50"/>
      <c r="J236" s="50"/>
      <c r="K236" s="51"/>
      <c r="L236" s="50"/>
      <c r="M236" s="50"/>
      <c r="N236" s="50"/>
      <c r="O236" s="50"/>
      <c r="P236" s="52"/>
      <c r="Q236" s="52"/>
    </row>
    <row r="237" spans="7:17" ht="15.75" customHeight="1" x14ac:dyDescent="0.35">
      <c r="G237" s="50"/>
      <c r="H237" s="50"/>
      <c r="I237" s="50"/>
      <c r="J237" s="50"/>
      <c r="K237" s="51"/>
      <c r="L237" s="50"/>
      <c r="M237" s="50"/>
      <c r="N237" s="50"/>
      <c r="O237" s="50"/>
      <c r="P237" s="52"/>
      <c r="Q237" s="52"/>
    </row>
    <row r="238" spans="7:17" ht="15.75" customHeight="1" x14ac:dyDescent="0.35">
      <c r="G238" s="50"/>
      <c r="H238" s="50"/>
      <c r="I238" s="50"/>
      <c r="J238" s="50"/>
      <c r="K238" s="51"/>
      <c r="L238" s="50"/>
      <c r="M238" s="50"/>
      <c r="N238" s="50"/>
      <c r="O238" s="50"/>
      <c r="P238" s="52"/>
      <c r="Q238" s="52"/>
    </row>
    <row r="239" spans="7:17" ht="15.75" customHeight="1" x14ac:dyDescent="0.35">
      <c r="G239" s="50"/>
      <c r="H239" s="50"/>
      <c r="I239" s="50"/>
      <c r="J239" s="50"/>
      <c r="K239" s="51"/>
      <c r="L239" s="50"/>
      <c r="M239" s="50"/>
      <c r="N239" s="50"/>
      <c r="O239" s="50"/>
      <c r="P239" s="52"/>
      <c r="Q239" s="52"/>
    </row>
    <row r="240" spans="7:17" ht="15.75" customHeight="1" x14ac:dyDescent="0.35">
      <c r="G240" s="50"/>
      <c r="H240" s="50"/>
      <c r="I240" s="50"/>
      <c r="J240" s="50"/>
      <c r="K240" s="51"/>
      <c r="L240" s="50"/>
      <c r="M240" s="50"/>
      <c r="N240" s="50"/>
      <c r="O240" s="50"/>
      <c r="P240" s="52"/>
      <c r="Q240" s="52"/>
    </row>
    <row r="241" spans="7:17" ht="15.75" customHeight="1" x14ac:dyDescent="0.35">
      <c r="G241" s="50"/>
      <c r="H241" s="50"/>
      <c r="I241" s="50"/>
      <c r="J241" s="50"/>
      <c r="K241" s="51"/>
      <c r="L241" s="50"/>
      <c r="M241" s="50"/>
      <c r="N241" s="50"/>
      <c r="O241" s="50"/>
      <c r="P241" s="52"/>
      <c r="Q241" s="52"/>
    </row>
    <row r="242" spans="7:17" ht="15.75" customHeight="1" x14ac:dyDescent="0.35">
      <c r="G242" s="50"/>
      <c r="H242" s="50"/>
      <c r="I242" s="50"/>
      <c r="J242" s="50"/>
      <c r="K242" s="51"/>
      <c r="L242" s="50"/>
      <c r="M242" s="50"/>
      <c r="N242" s="50"/>
      <c r="O242" s="50"/>
      <c r="P242" s="52"/>
      <c r="Q242" s="52"/>
    </row>
    <row r="243" spans="7:17" ht="15.75" customHeight="1" x14ac:dyDescent="0.35">
      <c r="G243" s="50"/>
      <c r="H243" s="50"/>
      <c r="I243" s="50"/>
      <c r="J243" s="50"/>
      <c r="K243" s="51"/>
      <c r="L243" s="50"/>
      <c r="M243" s="50"/>
      <c r="N243" s="50"/>
      <c r="O243" s="50"/>
      <c r="P243" s="52"/>
      <c r="Q243" s="52"/>
    </row>
    <row r="244" spans="7:17" ht="15.75" customHeight="1" x14ac:dyDescent="0.35">
      <c r="G244" s="50"/>
      <c r="H244" s="50"/>
      <c r="I244" s="50"/>
      <c r="J244" s="50"/>
      <c r="K244" s="51"/>
      <c r="L244" s="50"/>
      <c r="M244" s="50"/>
      <c r="N244" s="50"/>
      <c r="O244" s="50"/>
      <c r="P244" s="52"/>
      <c r="Q244" s="52"/>
    </row>
    <row r="245" spans="7:17" ht="15.75" customHeight="1" x14ac:dyDescent="0.35">
      <c r="G245" s="50"/>
      <c r="H245" s="50"/>
      <c r="I245" s="50"/>
      <c r="J245" s="50"/>
      <c r="K245" s="51"/>
      <c r="L245" s="50"/>
      <c r="M245" s="50"/>
      <c r="N245" s="50"/>
      <c r="O245" s="50"/>
      <c r="P245" s="52"/>
      <c r="Q245" s="52"/>
    </row>
    <row r="246" spans="7:17" ht="15.75" customHeight="1" x14ac:dyDescent="0.35">
      <c r="G246" s="50"/>
      <c r="H246" s="50"/>
      <c r="I246" s="50"/>
      <c r="J246" s="50"/>
      <c r="K246" s="51"/>
      <c r="L246" s="50"/>
      <c r="M246" s="50"/>
      <c r="N246" s="50"/>
      <c r="O246" s="50"/>
      <c r="P246" s="52"/>
      <c r="Q246" s="52"/>
    </row>
    <row r="247" spans="7:17" ht="15.75" customHeight="1" x14ac:dyDescent="0.35">
      <c r="G247" s="50"/>
      <c r="H247" s="50"/>
      <c r="I247" s="50"/>
      <c r="J247" s="50"/>
      <c r="K247" s="51"/>
      <c r="L247" s="50"/>
      <c r="M247" s="50"/>
      <c r="N247" s="50"/>
      <c r="O247" s="50"/>
      <c r="P247" s="52"/>
      <c r="Q247" s="52"/>
    </row>
    <row r="248" spans="7:17" ht="15.75" customHeight="1" x14ac:dyDescent="0.35">
      <c r="G248" s="50"/>
      <c r="H248" s="50"/>
      <c r="I248" s="50"/>
      <c r="J248" s="50"/>
      <c r="K248" s="51"/>
      <c r="L248" s="50"/>
      <c r="M248" s="50"/>
      <c r="N248" s="50"/>
      <c r="O248" s="50"/>
      <c r="P248" s="52"/>
      <c r="Q248" s="52"/>
    </row>
    <row r="249" spans="7:17" ht="15.75" customHeight="1" x14ac:dyDescent="0.35">
      <c r="G249" s="50"/>
      <c r="H249" s="50"/>
      <c r="I249" s="50"/>
      <c r="J249" s="50"/>
      <c r="K249" s="51"/>
      <c r="L249" s="50"/>
      <c r="M249" s="50"/>
      <c r="N249" s="50"/>
      <c r="O249" s="50"/>
      <c r="P249" s="52"/>
      <c r="Q249" s="52"/>
    </row>
    <row r="250" spans="7:17" ht="15.75" customHeight="1" x14ac:dyDescent="0.35">
      <c r="G250" s="50"/>
      <c r="H250" s="50"/>
      <c r="I250" s="50"/>
      <c r="J250" s="50"/>
      <c r="K250" s="51"/>
      <c r="L250" s="50"/>
      <c r="M250" s="50"/>
      <c r="N250" s="50"/>
      <c r="O250" s="50"/>
      <c r="P250" s="52"/>
      <c r="Q250" s="52"/>
    </row>
    <row r="251" spans="7:17" ht="15.75" customHeight="1" x14ac:dyDescent="0.35">
      <c r="G251" s="50"/>
      <c r="H251" s="50"/>
      <c r="I251" s="50"/>
      <c r="J251" s="50"/>
      <c r="K251" s="51"/>
      <c r="L251" s="50"/>
      <c r="M251" s="50"/>
      <c r="N251" s="50"/>
      <c r="O251" s="50"/>
      <c r="P251" s="52"/>
      <c r="Q251" s="52"/>
    </row>
    <row r="252" spans="7:17" ht="15.75" customHeight="1" x14ac:dyDescent="0.35">
      <c r="G252" s="50"/>
      <c r="H252" s="50"/>
      <c r="I252" s="50"/>
      <c r="J252" s="50"/>
      <c r="K252" s="51"/>
      <c r="L252" s="50"/>
      <c r="M252" s="50"/>
      <c r="N252" s="50"/>
      <c r="O252" s="50"/>
      <c r="P252" s="52"/>
      <c r="Q252" s="52"/>
    </row>
    <row r="253" spans="7:17" ht="15.75" customHeight="1" x14ac:dyDescent="0.35">
      <c r="G253" s="50"/>
      <c r="H253" s="50"/>
      <c r="I253" s="50"/>
      <c r="J253" s="50"/>
      <c r="K253" s="51"/>
      <c r="L253" s="50"/>
      <c r="M253" s="50"/>
      <c r="N253" s="50"/>
      <c r="O253" s="50"/>
      <c r="P253" s="52"/>
      <c r="Q253" s="52"/>
    </row>
    <row r="254" spans="7:17" ht="15.75" customHeight="1" x14ac:dyDescent="0.35">
      <c r="G254" s="50"/>
      <c r="H254" s="50"/>
      <c r="I254" s="50"/>
      <c r="J254" s="50"/>
      <c r="K254" s="51"/>
      <c r="L254" s="50"/>
      <c r="M254" s="50"/>
      <c r="N254" s="50"/>
      <c r="O254" s="50"/>
      <c r="P254" s="52"/>
      <c r="Q254" s="52"/>
    </row>
    <row r="255" spans="7:17" ht="15.75" customHeight="1" x14ac:dyDescent="0.35">
      <c r="G255" s="50"/>
      <c r="H255" s="50"/>
      <c r="I255" s="50"/>
      <c r="J255" s="50"/>
      <c r="K255" s="51"/>
      <c r="L255" s="50"/>
      <c r="M255" s="50"/>
      <c r="N255" s="50"/>
      <c r="O255" s="50"/>
      <c r="P255" s="52"/>
      <c r="Q255" s="52"/>
    </row>
    <row r="256" spans="7:17" ht="15.75" customHeight="1" x14ac:dyDescent="0.35">
      <c r="G256" s="50"/>
      <c r="H256" s="50"/>
      <c r="I256" s="50"/>
      <c r="J256" s="50"/>
      <c r="K256" s="51"/>
      <c r="L256" s="50"/>
      <c r="M256" s="50"/>
      <c r="N256" s="50"/>
      <c r="O256" s="50"/>
      <c r="P256" s="52"/>
      <c r="Q256" s="52"/>
    </row>
    <row r="257" spans="7:17" ht="15.75" customHeight="1" x14ac:dyDescent="0.35">
      <c r="G257" s="50"/>
      <c r="H257" s="50"/>
      <c r="I257" s="50"/>
      <c r="J257" s="50"/>
      <c r="K257" s="51"/>
      <c r="L257" s="50"/>
      <c r="M257" s="50"/>
      <c r="N257" s="50"/>
      <c r="O257" s="50"/>
      <c r="P257" s="52"/>
      <c r="Q257" s="52"/>
    </row>
    <row r="258" spans="7:17" ht="15.75" customHeight="1" x14ac:dyDescent="0.35">
      <c r="G258" s="50"/>
      <c r="H258" s="50"/>
      <c r="I258" s="50"/>
      <c r="J258" s="50"/>
      <c r="K258" s="51"/>
      <c r="L258" s="50"/>
      <c r="M258" s="50"/>
      <c r="N258" s="50"/>
      <c r="O258" s="50"/>
      <c r="P258" s="52"/>
      <c r="Q258" s="52"/>
    </row>
    <row r="259" spans="7:17" ht="15.75" customHeight="1" x14ac:dyDescent="0.35">
      <c r="G259" s="50"/>
      <c r="H259" s="50"/>
      <c r="I259" s="50"/>
      <c r="J259" s="50"/>
      <c r="K259" s="51"/>
      <c r="L259" s="50"/>
      <c r="M259" s="50"/>
      <c r="N259" s="50"/>
      <c r="O259" s="50"/>
      <c r="P259" s="52"/>
      <c r="Q259" s="52"/>
    </row>
    <row r="260" spans="7:17" ht="15.75" customHeight="1" x14ac:dyDescent="0.35">
      <c r="G260" s="50"/>
      <c r="H260" s="50"/>
      <c r="I260" s="50"/>
      <c r="J260" s="50"/>
      <c r="K260" s="51"/>
      <c r="L260" s="50"/>
      <c r="M260" s="50"/>
      <c r="N260" s="50"/>
      <c r="O260" s="50"/>
      <c r="P260" s="52"/>
      <c r="Q260" s="52"/>
    </row>
    <row r="261" spans="7:17" ht="15.75" customHeight="1" x14ac:dyDescent="0.35">
      <c r="G261" s="50"/>
      <c r="H261" s="50"/>
      <c r="I261" s="50"/>
      <c r="J261" s="50"/>
      <c r="K261" s="51"/>
      <c r="L261" s="50"/>
      <c r="M261" s="50"/>
      <c r="N261" s="50"/>
      <c r="O261" s="50"/>
      <c r="P261" s="52"/>
      <c r="Q261" s="52"/>
    </row>
    <row r="262" spans="7:17" ht="15.75" customHeight="1" x14ac:dyDescent="0.35">
      <c r="G262" s="50"/>
      <c r="H262" s="50"/>
      <c r="I262" s="50"/>
      <c r="J262" s="50"/>
      <c r="K262" s="51"/>
      <c r="L262" s="50"/>
      <c r="M262" s="50"/>
      <c r="N262" s="50"/>
      <c r="O262" s="50"/>
      <c r="P262" s="52"/>
      <c r="Q262" s="52"/>
    </row>
    <row r="263" spans="7:17" ht="15.75" customHeight="1" x14ac:dyDescent="0.35">
      <c r="G263" s="50"/>
      <c r="H263" s="50"/>
      <c r="I263" s="50"/>
      <c r="J263" s="50"/>
      <c r="K263" s="51"/>
      <c r="L263" s="50"/>
      <c r="M263" s="50"/>
      <c r="N263" s="50"/>
      <c r="O263" s="50"/>
      <c r="P263" s="52"/>
      <c r="Q263" s="52"/>
    </row>
    <row r="264" spans="7:17" ht="15.75" customHeight="1" x14ac:dyDescent="0.35">
      <c r="G264" s="50"/>
      <c r="H264" s="50"/>
      <c r="I264" s="50"/>
      <c r="J264" s="50"/>
      <c r="K264" s="51"/>
      <c r="L264" s="50"/>
      <c r="M264" s="50"/>
      <c r="N264" s="50"/>
      <c r="O264" s="50"/>
      <c r="P264" s="52"/>
      <c r="Q264" s="52"/>
    </row>
    <row r="265" spans="7:17" ht="15.75" customHeight="1" x14ac:dyDescent="0.35">
      <c r="G265" s="50"/>
      <c r="H265" s="50"/>
      <c r="I265" s="50"/>
      <c r="J265" s="50"/>
      <c r="K265" s="51"/>
      <c r="L265" s="50"/>
      <c r="M265" s="50"/>
      <c r="N265" s="50"/>
      <c r="O265" s="50"/>
      <c r="P265" s="52"/>
      <c r="Q265" s="52"/>
    </row>
    <row r="266" spans="7:17" ht="15.75" customHeight="1" x14ac:dyDescent="0.35">
      <c r="G266" s="50"/>
      <c r="H266" s="50"/>
      <c r="I266" s="50"/>
      <c r="J266" s="50"/>
      <c r="K266" s="51"/>
      <c r="L266" s="50"/>
      <c r="M266" s="50"/>
      <c r="N266" s="50"/>
      <c r="O266" s="50"/>
      <c r="P266" s="52"/>
      <c r="Q266" s="52"/>
    </row>
    <row r="267" spans="7:17" ht="15.75" customHeight="1" x14ac:dyDescent="0.35">
      <c r="G267" s="50"/>
      <c r="H267" s="50"/>
      <c r="I267" s="50"/>
      <c r="J267" s="50"/>
      <c r="K267" s="51"/>
      <c r="L267" s="50"/>
      <c r="M267" s="50"/>
      <c r="N267" s="50"/>
      <c r="O267" s="50"/>
      <c r="P267" s="52"/>
      <c r="Q267" s="52"/>
    </row>
    <row r="268" spans="7:17" ht="15.75" customHeight="1" x14ac:dyDescent="0.35">
      <c r="G268" s="50"/>
      <c r="H268" s="50"/>
      <c r="I268" s="50"/>
      <c r="J268" s="50"/>
      <c r="K268" s="51"/>
      <c r="L268" s="50"/>
      <c r="M268" s="50"/>
      <c r="N268" s="50"/>
      <c r="O268" s="50"/>
      <c r="P268" s="52"/>
      <c r="Q268" s="52"/>
    </row>
    <row r="269" spans="7:17" ht="15.75" customHeight="1" x14ac:dyDescent="0.35">
      <c r="G269" s="50"/>
      <c r="H269" s="50"/>
      <c r="I269" s="50"/>
      <c r="J269" s="50"/>
      <c r="K269" s="51"/>
      <c r="L269" s="50"/>
      <c r="M269" s="50"/>
      <c r="N269" s="50"/>
      <c r="O269" s="50"/>
      <c r="P269" s="52"/>
      <c r="Q269" s="52"/>
    </row>
    <row r="270" spans="7:17" ht="15.75" customHeight="1" x14ac:dyDescent="0.35">
      <c r="G270" s="50"/>
      <c r="H270" s="50"/>
      <c r="I270" s="50"/>
      <c r="J270" s="50"/>
      <c r="K270" s="51"/>
      <c r="L270" s="50"/>
      <c r="M270" s="50"/>
      <c r="N270" s="50"/>
      <c r="O270" s="50"/>
      <c r="P270" s="52"/>
      <c r="Q270" s="52"/>
    </row>
    <row r="271" spans="7:17" ht="15.75" customHeight="1" x14ac:dyDescent="0.35">
      <c r="G271" s="50"/>
      <c r="H271" s="50"/>
      <c r="I271" s="50"/>
      <c r="J271" s="50"/>
      <c r="K271" s="51"/>
      <c r="L271" s="50"/>
      <c r="M271" s="50"/>
      <c r="N271" s="50"/>
      <c r="O271" s="50"/>
      <c r="P271" s="52"/>
      <c r="Q271" s="52"/>
    </row>
    <row r="272" spans="7:17" ht="15.75" customHeight="1" x14ac:dyDescent="0.35">
      <c r="G272" s="50"/>
      <c r="H272" s="50"/>
      <c r="I272" s="50"/>
      <c r="J272" s="50"/>
      <c r="K272" s="51"/>
      <c r="L272" s="50"/>
      <c r="M272" s="50"/>
      <c r="N272" s="50"/>
      <c r="O272" s="50"/>
      <c r="P272" s="52"/>
      <c r="Q272" s="52"/>
    </row>
    <row r="273" spans="7:17" ht="15.75" customHeight="1" x14ac:dyDescent="0.35">
      <c r="G273" s="50"/>
      <c r="H273" s="50"/>
      <c r="I273" s="50"/>
      <c r="J273" s="50"/>
      <c r="K273" s="51"/>
      <c r="L273" s="50"/>
      <c r="M273" s="50"/>
      <c r="N273" s="50"/>
      <c r="O273" s="50"/>
      <c r="P273" s="52"/>
      <c r="Q273" s="52"/>
    </row>
    <row r="274" spans="7:17" ht="15.75" customHeight="1" x14ac:dyDescent="0.35">
      <c r="G274" s="50"/>
      <c r="H274" s="50"/>
      <c r="I274" s="50"/>
      <c r="J274" s="50"/>
      <c r="K274" s="51"/>
      <c r="L274" s="50"/>
      <c r="M274" s="50"/>
      <c r="N274" s="50"/>
      <c r="O274" s="50"/>
      <c r="P274" s="52"/>
      <c r="Q274" s="52"/>
    </row>
    <row r="275" spans="7:17" ht="15.75" customHeight="1" x14ac:dyDescent="0.35">
      <c r="G275" s="50"/>
      <c r="H275" s="50"/>
      <c r="I275" s="50"/>
      <c r="J275" s="50"/>
      <c r="K275" s="51"/>
      <c r="L275" s="50"/>
      <c r="M275" s="50"/>
      <c r="N275" s="50"/>
      <c r="O275" s="50"/>
      <c r="P275" s="52"/>
      <c r="Q275" s="52"/>
    </row>
    <row r="276" spans="7:17" ht="15.75" customHeight="1" x14ac:dyDescent="0.35">
      <c r="G276" s="50"/>
      <c r="H276" s="50"/>
      <c r="I276" s="50"/>
      <c r="J276" s="50"/>
      <c r="K276" s="51"/>
      <c r="L276" s="50"/>
      <c r="M276" s="50"/>
      <c r="N276" s="50"/>
      <c r="O276" s="50"/>
      <c r="P276" s="52"/>
      <c r="Q276" s="52"/>
    </row>
    <row r="277" spans="7:17" ht="15.75" customHeight="1" x14ac:dyDescent="0.35">
      <c r="G277" s="50"/>
      <c r="H277" s="50"/>
      <c r="I277" s="50"/>
      <c r="J277" s="50"/>
      <c r="K277" s="51"/>
      <c r="L277" s="50"/>
      <c r="M277" s="50"/>
      <c r="N277" s="50"/>
      <c r="O277" s="50"/>
      <c r="P277" s="52"/>
      <c r="Q277" s="52"/>
    </row>
    <row r="278" spans="7:17" ht="15.75" customHeight="1" x14ac:dyDescent="0.35">
      <c r="G278" s="50"/>
      <c r="H278" s="50"/>
      <c r="I278" s="50"/>
      <c r="J278" s="50"/>
      <c r="K278" s="51"/>
      <c r="L278" s="50"/>
      <c r="M278" s="50"/>
      <c r="N278" s="50"/>
      <c r="O278" s="50"/>
      <c r="P278" s="52"/>
      <c r="Q278" s="52"/>
    </row>
    <row r="279" spans="7:17" ht="15.75" customHeight="1" x14ac:dyDescent="0.35">
      <c r="G279" s="50"/>
      <c r="H279" s="50"/>
      <c r="I279" s="50"/>
      <c r="J279" s="50"/>
      <c r="K279" s="51"/>
      <c r="L279" s="50"/>
      <c r="M279" s="50"/>
      <c r="N279" s="50"/>
      <c r="O279" s="50"/>
      <c r="P279" s="52"/>
      <c r="Q279" s="52"/>
    </row>
    <row r="280" spans="7:17" ht="15.75" customHeight="1" x14ac:dyDescent="0.35">
      <c r="G280" s="50"/>
      <c r="H280" s="50"/>
      <c r="I280" s="50"/>
      <c r="J280" s="50"/>
      <c r="K280" s="51"/>
      <c r="L280" s="50"/>
      <c r="M280" s="50"/>
      <c r="N280" s="50"/>
      <c r="O280" s="50"/>
      <c r="P280" s="52"/>
      <c r="Q280" s="52"/>
    </row>
    <row r="281" spans="7:17" ht="15.75" customHeight="1" x14ac:dyDescent="0.35">
      <c r="G281" s="50"/>
      <c r="H281" s="50"/>
      <c r="I281" s="50"/>
      <c r="J281" s="50"/>
      <c r="K281" s="51"/>
      <c r="L281" s="50"/>
      <c r="M281" s="50"/>
      <c r="N281" s="50"/>
      <c r="O281" s="50"/>
      <c r="P281" s="52"/>
      <c r="Q281" s="52"/>
    </row>
    <row r="282" spans="7:17" ht="15.75" customHeight="1" x14ac:dyDescent="0.35">
      <c r="G282" s="50"/>
      <c r="H282" s="50"/>
      <c r="I282" s="50"/>
      <c r="J282" s="50"/>
      <c r="K282" s="51"/>
      <c r="L282" s="50"/>
      <c r="M282" s="50"/>
      <c r="N282" s="50"/>
      <c r="O282" s="50"/>
      <c r="P282" s="52"/>
      <c r="Q282" s="52"/>
    </row>
    <row r="283" spans="7:17" ht="15.75" customHeight="1" x14ac:dyDescent="0.35">
      <c r="G283" s="50"/>
      <c r="H283" s="50"/>
      <c r="I283" s="50"/>
      <c r="J283" s="50"/>
      <c r="K283" s="51"/>
      <c r="L283" s="50"/>
      <c r="M283" s="50"/>
      <c r="N283" s="50"/>
      <c r="O283" s="50"/>
      <c r="P283" s="52"/>
      <c r="Q283" s="52"/>
    </row>
    <row r="284" spans="7:17" ht="15.75" customHeight="1" x14ac:dyDescent="0.35">
      <c r="G284" s="50"/>
      <c r="H284" s="50"/>
      <c r="I284" s="50"/>
      <c r="J284" s="50"/>
      <c r="K284" s="51"/>
      <c r="L284" s="50"/>
      <c r="M284" s="50"/>
      <c r="N284" s="50"/>
      <c r="O284" s="50"/>
      <c r="P284" s="52"/>
      <c r="Q284" s="52"/>
    </row>
    <row r="285" spans="7:17" ht="15.75" customHeight="1" x14ac:dyDescent="0.35">
      <c r="G285" s="50"/>
      <c r="H285" s="50"/>
      <c r="I285" s="50"/>
      <c r="J285" s="50"/>
      <c r="K285" s="51"/>
      <c r="L285" s="50"/>
      <c r="M285" s="50"/>
      <c r="N285" s="50"/>
      <c r="O285" s="50"/>
      <c r="P285" s="52"/>
      <c r="Q285" s="52"/>
    </row>
    <row r="286" spans="7:17" ht="15.75" customHeight="1" x14ac:dyDescent="0.35">
      <c r="G286" s="50"/>
      <c r="H286" s="50"/>
      <c r="I286" s="50"/>
      <c r="J286" s="50"/>
      <c r="K286" s="51"/>
      <c r="L286" s="50"/>
      <c r="M286" s="50"/>
      <c r="N286" s="50"/>
      <c r="O286" s="50"/>
      <c r="P286" s="52"/>
      <c r="Q286" s="52"/>
    </row>
    <row r="287" spans="7:17" ht="15.75" customHeight="1" x14ac:dyDescent="0.35">
      <c r="G287" s="50"/>
      <c r="H287" s="50"/>
      <c r="I287" s="50"/>
      <c r="J287" s="50"/>
      <c r="K287" s="51"/>
      <c r="L287" s="50"/>
      <c r="M287" s="50"/>
      <c r="N287" s="50"/>
      <c r="O287" s="50"/>
      <c r="P287" s="52"/>
      <c r="Q287" s="52"/>
    </row>
    <row r="288" spans="7:17" ht="15.75" customHeight="1" x14ac:dyDescent="0.35">
      <c r="G288" s="50"/>
      <c r="H288" s="50"/>
      <c r="I288" s="50"/>
      <c r="J288" s="50"/>
      <c r="K288" s="51"/>
      <c r="L288" s="50"/>
      <c r="M288" s="50"/>
      <c r="N288" s="50"/>
      <c r="O288" s="50"/>
      <c r="P288" s="52"/>
      <c r="Q288" s="52"/>
    </row>
    <row r="289" spans="7:17" ht="15.75" customHeight="1" x14ac:dyDescent="0.35">
      <c r="G289" s="50"/>
      <c r="H289" s="50"/>
      <c r="I289" s="50"/>
      <c r="J289" s="50"/>
      <c r="K289" s="51"/>
      <c r="L289" s="50"/>
      <c r="M289" s="50"/>
      <c r="N289" s="50"/>
      <c r="O289" s="50"/>
      <c r="P289" s="52"/>
      <c r="Q289" s="52"/>
    </row>
    <row r="290" spans="7:17" ht="15.75" customHeight="1" x14ac:dyDescent="0.35">
      <c r="G290" s="50"/>
      <c r="H290" s="50"/>
      <c r="I290" s="50"/>
      <c r="J290" s="50"/>
      <c r="K290" s="51"/>
      <c r="L290" s="50"/>
      <c r="M290" s="50"/>
      <c r="N290" s="50"/>
      <c r="O290" s="50"/>
      <c r="P290" s="52"/>
      <c r="Q290" s="52"/>
    </row>
    <row r="291" spans="7:17" ht="15.75" customHeight="1" x14ac:dyDescent="0.35">
      <c r="G291" s="50"/>
      <c r="H291" s="50"/>
      <c r="I291" s="50"/>
      <c r="J291" s="50"/>
      <c r="K291" s="51"/>
      <c r="L291" s="50"/>
      <c r="M291" s="50"/>
      <c r="N291" s="50"/>
      <c r="O291" s="50"/>
      <c r="P291" s="52"/>
      <c r="Q291" s="52"/>
    </row>
    <row r="292" spans="7:17" ht="15.75" customHeight="1" x14ac:dyDescent="0.35">
      <c r="G292" s="50"/>
      <c r="H292" s="50"/>
      <c r="I292" s="50"/>
      <c r="J292" s="50"/>
      <c r="K292" s="51"/>
      <c r="L292" s="50"/>
      <c r="M292" s="50"/>
      <c r="N292" s="50"/>
      <c r="O292" s="50"/>
      <c r="P292" s="52"/>
      <c r="Q292" s="52"/>
    </row>
    <row r="293" spans="7:17" ht="15.75" customHeight="1" x14ac:dyDescent="0.35">
      <c r="G293" s="50"/>
      <c r="H293" s="50"/>
      <c r="I293" s="50"/>
      <c r="J293" s="50"/>
      <c r="K293" s="51"/>
      <c r="L293" s="50"/>
      <c r="M293" s="50"/>
      <c r="N293" s="50"/>
      <c r="O293" s="50"/>
      <c r="P293" s="52"/>
      <c r="Q293" s="52"/>
    </row>
    <row r="294" spans="7:17" ht="15.75" customHeight="1" x14ac:dyDescent="0.35">
      <c r="G294" s="50"/>
      <c r="H294" s="50"/>
      <c r="I294" s="50"/>
      <c r="J294" s="50"/>
      <c r="K294" s="51"/>
      <c r="L294" s="50"/>
      <c r="M294" s="50"/>
      <c r="N294" s="50"/>
      <c r="O294" s="50"/>
      <c r="P294" s="52"/>
      <c r="Q294" s="52"/>
    </row>
    <row r="295" spans="7:17" ht="15.75" customHeight="1" x14ac:dyDescent="0.35">
      <c r="G295" s="50"/>
      <c r="H295" s="50"/>
      <c r="I295" s="50"/>
      <c r="J295" s="50"/>
      <c r="K295" s="51"/>
      <c r="L295" s="50"/>
      <c r="M295" s="50"/>
      <c r="N295" s="50"/>
      <c r="O295" s="50"/>
      <c r="P295" s="52"/>
      <c r="Q295" s="52"/>
    </row>
    <row r="296" spans="7:17" ht="15.75" customHeight="1" x14ac:dyDescent="0.35">
      <c r="G296" s="50"/>
      <c r="H296" s="50"/>
      <c r="I296" s="50"/>
      <c r="J296" s="50"/>
      <c r="K296" s="51"/>
      <c r="L296" s="50"/>
      <c r="M296" s="50"/>
      <c r="N296" s="50"/>
      <c r="O296" s="50"/>
      <c r="P296" s="52"/>
      <c r="Q296" s="52"/>
    </row>
    <row r="297" spans="7:17" ht="15.75" customHeight="1" x14ac:dyDescent="0.35">
      <c r="G297" s="50"/>
      <c r="H297" s="50"/>
      <c r="I297" s="50"/>
      <c r="J297" s="50"/>
      <c r="K297" s="51"/>
      <c r="L297" s="50"/>
      <c r="M297" s="50"/>
      <c r="N297" s="50"/>
      <c r="O297" s="50"/>
      <c r="P297" s="52"/>
      <c r="Q297" s="52"/>
    </row>
    <row r="298" spans="7:17" ht="15.75" customHeight="1" x14ac:dyDescent="0.35">
      <c r="G298" s="50"/>
      <c r="H298" s="50"/>
      <c r="I298" s="50"/>
      <c r="J298" s="50"/>
      <c r="K298" s="51"/>
      <c r="L298" s="50"/>
      <c r="M298" s="50"/>
      <c r="N298" s="50"/>
      <c r="O298" s="50"/>
      <c r="P298" s="52"/>
      <c r="Q298" s="52"/>
    </row>
    <row r="299" spans="7:17" ht="15.75" customHeight="1" x14ac:dyDescent="0.35">
      <c r="G299" s="50"/>
      <c r="H299" s="50"/>
      <c r="I299" s="50"/>
      <c r="J299" s="50"/>
      <c r="K299" s="51"/>
      <c r="L299" s="50"/>
      <c r="M299" s="50"/>
      <c r="N299" s="50"/>
      <c r="O299" s="50"/>
      <c r="P299" s="52"/>
      <c r="Q299" s="52"/>
    </row>
    <row r="300" spans="7:17" ht="15.75" customHeight="1" x14ac:dyDescent="0.35">
      <c r="G300" s="50"/>
      <c r="H300" s="50"/>
      <c r="I300" s="50"/>
      <c r="J300" s="50"/>
      <c r="K300" s="51"/>
      <c r="L300" s="50"/>
      <c r="M300" s="50"/>
      <c r="N300" s="50"/>
      <c r="O300" s="50"/>
      <c r="P300" s="52"/>
      <c r="Q300" s="52"/>
    </row>
    <row r="301" spans="7:17" ht="15.75" customHeight="1" x14ac:dyDescent="0.35">
      <c r="G301" s="50"/>
      <c r="H301" s="50"/>
      <c r="I301" s="50"/>
      <c r="J301" s="50"/>
      <c r="K301" s="51"/>
      <c r="L301" s="50"/>
      <c r="M301" s="50"/>
      <c r="N301" s="50"/>
      <c r="O301" s="50"/>
      <c r="P301" s="52"/>
      <c r="Q301" s="52"/>
    </row>
    <row r="302" spans="7:17" ht="15.75" customHeight="1" x14ac:dyDescent="0.35">
      <c r="G302" s="50"/>
      <c r="H302" s="50"/>
      <c r="I302" s="50"/>
      <c r="J302" s="50"/>
      <c r="K302" s="51"/>
      <c r="L302" s="50"/>
      <c r="M302" s="50"/>
      <c r="N302" s="50"/>
      <c r="O302" s="50"/>
      <c r="P302" s="52"/>
      <c r="Q302" s="52"/>
    </row>
    <row r="303" spans="7:17" ht="15.75" customHeight="1" x14ac:dyDescent="0.35">
      <c r="G303" s="50"/>
      <c r="H303" s="50"/>
      <c r="I303" s="50"/>
      <c r="J303" s="50"/>
      <c r="K303" s="51"/>
      <c r="L303" s="50"/>
      <c r="M303" s="50"/>
      <c r="N303" s="50"/>
      <c r="O303" s="50"/>
      <c r="P303" s="52"/>
      <c r="Q303" s="52"/>
    </row>
    <row r="304" spans="7:17" ht="15.75" customHeight="1" x14ac:dyDescent="0.35">
      <c r="G304" s="50"/>
      <c r="H304" s="50"/>
      <c r="I304" s="50"/>
      <c r="J304" s="50"/>
      <c r="K304" s="51"/>
      <c r="L304" s="50"/>
      <c r="M304" s="50"/>
      <c r="N304" s="50"/>
      <c r="O304" s="50"/>
      <c r="P304" s="52"/>
      <c r="Q304" s="52"/>
    </row>
    <row r="305" spans="7:17" ht="15.75" customHeight="1" x14ac:dyDescent="0.35">
      <c r="G305" s="50"/>
      <c r="H305" s="50"/>
      <c r="I305" s="50"/>
      <c r="J305" s="50"/>
      <c r="K305" s="51"/>
      <c r="L305" s="50"/>
      <c r="M305" s="50"/>
      <c r="N305" s="50"/>
      <c r="O305" s="50"/>
      <c r="P305" s="52"/>
      <c r="Q305" s="52"/>
    </row>
    <row r="306" spans="7:17" ht="15.75" customHeight="1" x14ac:dyDescent="0.35">
      <c r="G306" s="50"/>
      <c r="H306" s="50"/>
      <c r="I306" s="50"/>
      <c r="J306" s="50"/>
      <c r="K306" s="51"/>
      <c r="L306" s="50"/>
      <c r="M306" s="50"/>
      <c r="N306" s="50"/>
      <c r="O306" s="50"/>
      <c r="P306" s="52"/>
      <c r="Q306" s="52"/>
    </row>
    <row r="307" spans="7:17" ht="15.75" customHeight="1" x14ac:dyDescent="0.35">
      <c r="G307" s="50"/>
      <c r="H307" s="50"/>
      <c r="I307" s="50"/>
      <c r="J307" s="50"/>
      <c r="K307" s="51"/>
      <c r="L307" s="50"/>
      <c r="M307" s="50"/>
      <c r="N307" s="50"/>
      <c r="O307" s="50"/>
      <c r="P307" s="52"/>
      <c r="Q307" s="52"/>
    </row>
    <row r="308" spans="7:17" ht="15.75" customHeight="1" x14ac:dyDescent="0.35">
      <c r="G308" s="50"/>
      <c r="H308" s="50"/>
      <c r="I308" s="50"/>
      <c r="J308" s="50"/>
      <c r="K308" s="51"/>
      <c r="L308" s="50"/>
      <c r="M308" s="50"/>
      <c r="N308" s="50"/>
      <c r="O308" s="50"/>
      <c r="P308" s="52"/>
      <c r="Q308" s="52"/>
    </row>
    <row r="309" spans="7:17" ht="15.75" customHeight="1" x14ac:dyDescent="0.35">
      <c r="G309" s="50"/>
      <c r="H309" s="50"/>
      <c r="I309" s="50"/>
      <c r="J309" s="50"/>
      <c r="K309" s="51"/>
      <c r="L309" s="50"/>
      <c r="M309" s="50"/>
      <c r="N309" s="50"/>
      <c r="O309" s="50"/>
      <c r="P309" s="52"/>
      <c r="Q309" s="52"/>
    </row>
    <row r="310" spans="7:17" ht="15.75" customHeight="1" x14ac:dyDescent="0.35">
      <c r="G310" s="50"/>
      <c r="H310" s="50"/>
      <c r="I310" s="50"/>
      <c r="J310" s="50"/>
      <c r="K310" s="51"/>
      <c r="L310" s="50"/>
      <c r="M310" s="50"/>
      <c r="N310" s="50"/>
      <c r="O310" s="50"/>
      <c r="P310" s="52"/>
      <c r="Q310" s="52"/>
    </row>
    <row r="311" spans="7:17" ht="15.75" customHeight="1" x14ac:dyDescent="0.35">
      <c r="G311" s="50"/>
      <c r="H311" s="50"/>
      <c r="I311" s="50"/>
      <c r="J311" s="50"/>
      <c r="K311" s="51"/>
      <c r="L311" s="50"/>
      <c r="M311" s="50"/>
      <c r="N311" s="50"/>
      <c r="O311" s="50"/>
      <c r="P311" s="52"/>
      <c r="Q311" s="52"/>
    </row>
    <row r="312" spans="7:17" ht="15.75" customHeight="1" x14ac:dyDescent="0.35">
      <c r="G312" s="50"/>
      <c r="H312" s="50"/>
      <c r="I312" s="50"/>
      <c r="J312" s="50"/>
      <c r="K312" s="51"/>
      <c r="L312" s="50"/>
      <c r="M312" s="50"/>
      <c r="N312" s="50"/>
      <c r="O312" s="50"/>
      <c r="P312" s="52"/>
      <c r="Q312" s="52"/>
    </row>
    <row r="313" spans="7:17" ht="15.75" customHeight="1" x14ac:dyDescent="0.35">
      <c r="G313" s="50"/>
      <c r="H313" s="50"/>
      <c r="I313" s="50"/>
      <c r="J313" s="50"/>
      <c r="K313" s="51"/>
      <c r="L313" s="50"/>
      <c r="M313" s="50"/>
      <c r="N313" s="50"/>
      <c r="O313" s="50"/>
      <c r="P313" s="52"/>
      <c r="Q313" s="52"/>
    </row>
    <row r="314" spans="7:17" ht="15.75" customHeight="1" x14ac:dyDescent="0.35">
      <c r="G314" s="50"/>
      <c r="H314" s="50"/>
      <c r="I314" s="50"/>
      <c r="J314" s="50"/>
      <c r="K314" s="51"/>
      <c r="L314" s="50"/>
      <c r="M314" s="50"/>
      <c r="N314" s="50"/>
      <c r="O314" s="50"/>
      <c r="P314" s="52"/>
      <c r="Q314" s="52"/>
    </row>
    <row r="315" spans="7:17" ht="15.75" customHeight="1" x14ac:dyDescent="0.35">
      <c r="G315" s="50"/>
      <c r="H315" s="50"/>
      <c r="I315" s="50"/>
      <c r="J315" s="50"/>
      <c r="K315" s="51"/>
      <c r="L315" s="50"/>
      <c r="M315" s="50"/>
      <c r="N315" s="50"/>
      <c r="O315" s="50"/>
      <c r="P315" s="52"/>
      <c r="Q315" s="52"/>
    </row>
    <row r="316" spans="7:17" ht="15.75" customHeight="1" x14ac:dyDescent="0.35">
      <c r="G316" s="50"/>
      <c r="H316" s="50"/>
      <c r="I316" s="50"/>
      <c r="J316" s="50"/>
      <c r="K316" s="51"/>
      <c r="L316" s="50"/>
      <c r="M316" s="50"/>
      <c r="N316" s="50"/>
      <c r="O316" s="50"/>
      <c r="P316" s="52"/>
      <c r="Q316" s="52"/>
    </row>
    <row r="317" spans="7:17" ht="15.75" customHeight="1" x14ac:dyDescent="0.35">
      <c r="G317" s="50"/>
      <c r="H317" s="50"/>
      <c r="I317" s="50"/>
      <c r="J317" s="50"/>
      <c r="K317" s="51"/>
      <c r="L317" s="50"/>
      <c r="M317" s="50"/>
      <c r="N317" s="50"/>
      <c r="O317" s="50"/>
      <c r="P317" s="52"/>
      <c r="Q317" s="52"/>
    </row>
    <row r="318" spans="7:17" ht="15.75" customHeight="1" x14ac:dyDescent="0.35">
      <c r="G318" s="50"/>
      <c r="H318" s="50"/>
      <c r="I318" s="50"/>
      <c r="J318" s="50"/>
      <c r="K318" s="51"/>
      <c r="L318" s="50"/>
      <c r="M318" s="50"/>
      <c r="N318" s="50"/>
      <c r="O318" s="50"/>
      <c r="P318" s="52"/>
      <c r="Q318" s="52"/>
    </row>
    <row r="319" spans="7:17" ht="15.75" customHeight="1" x14ac:dyDescent="0.35">
      <c r="G319" s="50"/>
      <c r="H319" s="50"/>
      <c r="I319" s="50"/>
      <c r="J319" s="50"/>
      <c r="K319" s="51"/>
      <c r="L319" s="50"/>
      <c r="M319" s="50"/>
      <c r="N319" s="50"/>
      <c r="O319" s="50"/>
      <c r="P319" s="52"/>
      <c r="Q319" s="52"/>
    </row>
    <row r="320" spans="7:17" ht="15.75" customHeight="1" x14ac:dyDescent="0.35">
      <c r="G320" s="50"/>
      <c r="H320" s="50"/>
      <c r="I320" s="50"/>
      <c r="J320" s="50"/>
      <c r="K320" s="51"/>
      <c r="L320" s="50"/>
      <c r="M320" s="50"/>
      <c r="N320" s="50"/>
      <c r="O320" s="50"/>
      <c r="P320" s="52"/>
      <c r="Q320" s="52"/>
    </row>
    <row r="321" spans="7:17" ht="15.75" customHeight="1" x14ac:dyDescent="0.35">
      <c r="G321" s="50"/>
      <c r="H321" s="50"/>
      <c r="I321" s="50"/>
      <c r="J321" s="50"/>
      <c r="K321" s="51"/>
      <c r="L321" s="50"/>
      <c r="M321" s="50"/>
      <c r="N321" s="50"/>
      <c r="O321" s="50"/>
      <c r="P321" s="52"/>
      <c r="Q321" s="52"/>
    </row>
    <row r="322" spans="7:17" ht="15.75" customHeight="1" x14ac:dyDescent="0.35">
      <c r="G322" s="50"/>
      <c r="H322" s="50"/>
      <c r="I322" s="50"/>
      <c r="J322" s="50"/>
      <c r="K322" s="51"/>
      <c r="L322" s="50"/>
      <c r="M322" s="50"/>
      <c r="N322" s="50"/>
      <c r="O322" s="50"/>
      <c r="P322" s="52"/>
      <c r="Q322" s="52"/>
    </row>
    <row r="323" spans="7:17" ht="15.75" customHeight="1" x14ac:dyDescent="0.35">
      <c r="G323" s="50"/>
      <c r="H323" s="50"/>
      <c r="I323" s="50"/>
      <c r="J323" s="50"/>
      <c r="K323" s="51"/>
      <c r="L323" s="50"/>
      <c r="M323" s="50"/>
      <c r="N323" s="50"/>
      <c r="O323" s="50"/>
      <c r="P323" s="52"/>
      <c r="Q323" s="52"/>
    </row>
    <row r="324" spans="7:17" ht="15.75" customHeight="1" x14ac:dyDescent="0.35">
      <c r="G324" s="50"/>
      <c r="H324" s="50"/>
      <c r="I324" s="50"/>
      <c r="J324" s="50"/>
      <c r="K324" s="51"/>
      <c r="L324" s="50"/>
      <c r="M324" s="50"/>
      <c r="N324" s="50"/>
      <c r="O324" s="50"/>
      <c r="P324" s="52"/>
      <c r="Q324" s="52"/>
    </row>
    <row r="325" spans="7:17" ht="15.75" customHeight="1" x14ac:dyDescent="0.35">
      <c r="G325" s="50"/>
      <c r="H325" s="50"/>
      <c r="I325" s="50"/>
      <c r="J325" s="50"/>
      <c r="K325" s="51"/>
      <c r="L325" s="50"/>
      <c r="M325" s="50"/>
      <c r="N325" s="50"/>
      <c r="O325" s="50"/>
      <c r="P325" s="52"/>
      <c r="Q325" s="52"/>
    </row>
    <row r="326" spans="7:17" ht="15.75" customHeight="1" x14ac:dyDescent="0.35">
      <c r="G326" s="50"/>
      <c r="H326" s="50"/>
      <c r="I326" s="50"/>
      <c r="J326" s="50"/>
      <c r="K326" s="51"/>
      <c r="L326" s="50"/>
      <c r="M326" s="50"/>
      <c r="N326" s="50"/>
      <c r="O326" s="50"/>
      <c r="P326" s="52"/>
      <c r="Q326" s="52"/>
    </row>
    <row r="327" spans="7:17" ht="15.75" customHeight="1" x14ac:dyDescent="0.35">
      <c r="G327" s="50"/>
      <c r="H327" s="50"/>
      <c r="I327" s="50"/>
      <c r="J327" s="50"/>
      <c r="K327" s="51"/>
      <c r="L327" s="50"/>
      <c r="M327" s="50"/>
      <c r="N327" s="50"/>
      <c r="O327" s="50"/>
      <c r="P327" s="52"/>
      <c r="Q327" s="52"/>
    </row>
    <row r="328" spans="7:17" ht="15.75" customHeight="1" x14ac:dyDescent="0.35">
      <c r="G328" s="50"/>
      <c r="H328" s="50"/>
      <c r="I328" s="50"/>
      <c r="J328" s="50"/>
      <c r="K328" s="51"/>
      <c r="L328" s="50"/>
      <c r="M328" s="50"/>
      <c r="N328" s="50"/>
      <c r="O328" s="50"/>
      <c r="P328" s="52"/>
      <c r="Q328" s="52"/>
    </row>
    <row r="329" spans="7:17" ht="15.75" customHeight="1" x14ac:dyDescent="0.35">
      <c r="G329" s="50"/>
      <c r="H329" s="50"/>
      <c r="I329" s="50"/>
      <c r="J329" s="50"/>
      <c r="K329" s="51"/>
      <c r="L329" s="50"/>
      <c r="M329" s="50"/>
      <c r="N329" s="50"/>
      <c r="O329" s="50"/>
      <c r="P329" s="52"/>
      <c r="Q329" s="52"/>
    </row>
    <row r="330" spans="7:17" ht="15.75" customHeight="1" x14ac:dyDescent="0.35">
      <c r="G330" s="50"/>
      <c r="H330" s="50"/>
      <c r="I330" s="50"/>
      <c r="J330" s="50"/>
      <c r="K330" s="51"/>
      <c r="L330" s="50"/>
      <c r="M330" s="50"/>
      <c r="N330" s="50"/>
      <c r="O330" s="50"/>
      <c r="P330" s="52"/>
      <c r="Q330" s="52"/>
    </row>
    <row r="331" spans="7:17" ht="15.75" customHeight="1" x14ac:dyDescent="0.35">
      <c r="G331" s="50"/>
      <c r="H331" s="50"/>
      <c r="I331" s="50"/>
      <c r="J331" s="50"/>
      <c r="K331" s="51"/>
      <c r="L331" s="50"/>
      <c r="M331" s="50"/>
      <c r="N331" s="50"/>
      <c r="O331" s="50"/>
      <c r="P331" s="52"/>
      <c r="Q331" s="52"/>
    </row>
    <row r="332" spans="7:17" ht="15.75" customHeight="1" x14ac:dyDescent="0.35">
      <c r="G332" s="50"/>
      <c r="H332" s="50"/>
      <c r="I332" s="50"/>
      <c r="J332" s="50"/>
      <c r="K332" s="51"/>
      <c r="L332" s="50"/>
      <c r="M332" s="50"/>
      <c r="N332" s="50"/>
      <c r="O332" s="50"/>
      <c r="P332" s="52"/>
      <c r="Q332" s="52"/>
    </row>
    <row r="333" spans="7:17" ht="15.75" customHeight="1" x14ac:dyDescent="0.35">
      <c r="G333" s="50"/>
      <c r="H333" s="50"/>
      <c r="I333" s="50"/>
      <c r="J333" s="50"/>
      <c r="K333" s="51"/>
      <c r="L333" s="50"/>
      <c r="M333" s="50"/>
      <c r="N333" s="50"/>
      <c r="O333" s="50"/>
      <c r="P333" s="52"/>
      <c r="Q333" s="52"/>
    </row>
    <row r="334" spans="7:17" ht="15.75" customHeight="1" x14ac:dyDescent="0.35">
      <c r="G334" s="50"/>
      <c r="H334" s="50"/>
      <c r="I334" s="50"/>
      <c r="J334" s="50"/>
      <c r="K334" s="51"/>
      <c r="L334" s="50"/>
      <c r="M334" s="50"/>
      <c r="N334" s="50"/>
      <c r="O334" s="50"/>
      <c r="P334" s="52"/>
      <c r="Q334" s="52"/>
    </row>
    <row r="335" spans="7:17" ht="15.75" customHeight="1" x14ac:dyDescent="0.35">
      <c r="G335" s="50"/>
      <c r="H335" s="50"/>
      <c r="I335" s="50"/>
      <c r="J335" s="50"/>
      <c r="K335" s="51"/>
      <c r="L335" s="50"/>
      <c r="M335" s="50"/>
      <c r="N335" s="50"/>
      <c r="O335" s="50"/>
      <c r="P335" s="52"/>
      <c r="Q335" s="52"/>
    </row>
    <row r="336" spans="7:17" ht="15.75" customHeight="1" x14ac:dyDescent="0.35">
      <c r="G336" s="50"/>
      <c r="H336" s="50"/>
      <c r="I336" s="50"/>
      <c r="J336" s="50"/>
      <c r="K336" s="51"/>
      <c r="L336" s="50"/>
      <c r="M336" s="50"/>
      <c r="N336" s="50"/>
      <c r="O336" s="50"/>
      <c r="P336" s="52"/>
      <c r="Q336" s="52"/>
    </row>
    <row r="337" spans="7:17" ht="15.75" customHeight="1" x14ac:dyDescent="0.35">
      <c r="G337" s="50"/>
      <c r="H337" s="50"/>
      <c r="I337" s="50"/>
      <c r="J337" s="50"/>
      <c r="K337" s="51"/>
      <c r="L337" s="50"/>
      <c r="M337" s="50"/>
      <c r="N337" s="50"/>
      <c r="O337" s="50"/>
      <c r="P337" s="52"/>
      <c r="Q337" s="52"/>
    </row>
    <row r="338" spans="7:17" ht="15.75" customHeight="1" x14ac:dyDescent="0.35">
      <c r="G338" s="50"/>
      <c r="H338" s="50"/>
      <c r="I338" s="50"/>
      <c r="J338" s="50"/>
      <c r="K338" s="51"/>
      <c r="L338" s="50"/>
      <c r="M338" s="50"/>
      <c r="N338" s="50"/>
      <c r="O338" s="50"/>
      <c r="P338" s="52"/>
      <c r="Q338" s="52"/>
    </row>
    <row r="339" spans="7:17" ht="15.75" customHeight="1" x14ac:dyDescent="0.35">
      <c r="G339" s="50"/>
      <c r="H339" s="50"/>
      <c r="I339" s="50"/>
      <c r="J339" s="50"/>
      <c r="K339" s="51"/>
      <c r="L339" s="50"/>
      <c r="M339" s="50"/>
      <c r="N339" s="50"/>
      <c r="O339" s="50"/>
      <c r="P339" s="52"/>
      <c r="Q339" s="52"/>
    </row>
    <row r="340" spans="7:17" ht="15.75" customHeight="1" x14ac:dyDescent="0.35">
      <c r="G340" s="50"/>
      <c r="H340" s="50"/>
      <c r="I340" s="50"/>
      <c r="J340" s="50"/>
      <c r="K340" s="51"/>
      <c r="L340" s="50"/>
      <c r="M340" s="50"/>
      <c r="N340" s="50"/>
      <c r="O340" s="50"/>
      <c r="P340" s="52"/>
      <c r="Q340" s="52"/>
    </row>
    <row r="341" spans="7:17" ht="15.75" customHeight="1" x14ac:dyDescent="0.35">
      <c r="G341" s="50"/>
      <c r="H341" s="50"/>
      <c r="I341" s="50"/>
      <c r="J341" s="50"/>
      <c r="K341" s="51"/>
      <c r="L341" s="50"/>
      <c r="M341" s="50"/>
      <c r="N341" s="50"/>
      <c r="O341" s="50"/>
      <c r="P341" s="52"/>
      <c r="Q341" s="52"/>
    </row>
    <row r="342" spans="7:17" ht="15.75" customHeight="1" x14ac:dyDescent="0.35">
      <c r="G342" s="50"/>
      <c r="H342" s="50"/>
      <c r="I342" s="50"/>
      <c r="J342" s="50"/>
      <c r="K342" s="51"/>
      <c r="L342" s="50"/>
      <c r="M342" s="50"/>
      <c r="N342" s="50"/>
      <c r="O342" s="50"/>
      <c r="P342" s="52"/>
      <c r="Q342" s="52"/>
    </row>
    <row r="343" spans="7:17" ht="15.75" customHeight="1" x14ac:dyDescent="0.35">
      <c r="G343" s="50"/>
      <c r="H343" s="50"/>
      <c r="I343" s="50"/>
      <c r="J343" s="50"/>
      <c r="K343" s="51"/>
      <c r="L343" s="50"/>
      <c r="M343" s="50"/>
      <c r="N343" s="50"/>
      <c r="O343" s="50"/>
      <c r="P343" s="52"/>
      <c r="Q343" s="52"/>
    </row>
    <row r="344" spans="7:17" ht="15.75" customHeight="1" x14ac:dyDescent="0.35">
      <c r="G344" s="50"/>
      <c r="H344" s="50"/>
      <c r="I344" s="50"/>
      <c r="J344" s="50"/>
      <c r="K344" s="51"/>
      <c r="L344" s="50"/>
      <c r="M344" s="50"/>
      <c r="N344" s="50"/>
      <c r="O344" s="50"/>
      <c r="P344" s="52"/>
      <c r="Q344" s="52"/>
    </row>
    <row r="345" spans="7:17" ht="15.75" customHeight="1" x14ac:dyDescent="0.35">
      <c r="G345" s="50"/>
      <c r="H345" s="50"/>
      <c r="I345" s="50"/>
      <c r="J345" s="50"/>
      <c r="K345" s="51"/>
      <c r="L345" s="50"/>
      <c r="M345" s="50"/>
      <c r="N345" s="50"/>
      <c r="O345" s="50"/>
      <c r="P345" s="52"/>
      <c r="Q345" s="52"/>
    </row>
    <row r="346" spans="7:17" ht="15.75" customHeight="1" x14ac:dyDescent="0.35">
      <c r="G346" s="50"/>
      <c r="H346" s="50"/>
      <c r="I346" s="50"/>
      <c r="J346" s="50"/>
      <c r="K346" s="51"/>
      <c r="L346" s="50"/>
      <c r="M346" s="50"/>
      <c r="N346" s="50"/>
      <c r="O346" s="50"/>
      <c r="P346" s="52"/>
      <c r="Q346" s="52"/>
    </row>
    <row r="347" spans="7:17" ht="15.75" customHeight="1" x14ac:dyDescent="0.35">
      <c r="G347" s="50"/>
      <c r="H347" s="50"/>
      <c r="I347" s="50"/>
      <c r="J347" s="50"/>
      <c r="K347" s="51"/>
      <c r="L347" s="50"/>
      <c r="M347" s="50"/>
      <c r="N347" s="50"/>
      <c r="O347" s="50"/>
      <c r="P347" s="52"/>
      <c r="Q347" s="52"/>
    </row>
    <row r="348" spans="7:17" ht="15.75" customHeight="1" x14ac:dyDescent="0.35">
      <c r="G348" s="50"/>
      <c r="H348" s="50"/>
      <c r="I348" s="50"/>
      <c r="J348" s="50"/>
      <c r="K348" s="51"/>
      <c r="L348" s="50"/>
      <c r="M348" s="50"/>
      <c r="N348" s="50"/>
      <c r="O348" s="50"/>
      <c r="P348" s="52"/>
      <c r="Q348" s="52"/>
    </row>
    <row r="349" spans="7:17" ht="15.75" customHeight="1" x14ac:dyDescent="0.35">
      <c r="G349" s="50"/>
      <c r="H349" s="50"/>
      <c r="I349" s="50"/>
      <c r="J349" s="50"/>
      <c r="K349" s="51"/>
      <c r="L349" s="50"/>
      <c r="M349" s="50"/>
      <c r="N349" s="50"/>
      <c r="O349" s="50"/>
      <c r="P349" s="52"/>
      <c r="Q349" s="52"/>
    </row>
    <row r="350" spans="7:17" ht="15.75" customHeight="1" x14ac:dyDescent="0.35">
      <c r="G350" s="50"/>
      <c r="H350" s="50"/>
      <c r="I350" s="50"/>
      <c r="J350" s="50"/>
      <c r="K350" s="51"/>
      <c r="L350" s="50"/>
      <c r="M350" s="50"/>
      <c r="N350" s="50"/>
      <c r="O350" s="50"/>
      <c r="P350" s="52"/>
      <c r="Q350" s="52"/>
    </row>
    <row r="351" spans="7:17" ht="15.75" customHeight="1" x14ac:dyDescent="0.35">
      <c r="G351" s="50"/>
      <c r="H351" s="50"/>
      <c r="I351" s="50"/>
      <c r="J351" s="50"/>
      <c r="K351" s="51"/>
      <c r="L351" s="50"/>
      <c r="M351" s="50"/>
      <c r="N351" s="50"/>
      <c r="O351" s="50"/>
      <c r="P351" s="52"/>
      <c r="Q351" s="52"/>
    </row>
    <row r="352" spans="7:17" ht="15.75" customHeight="1" x14ac:dyDescent="0.35">
      <c r="G352" s="50"/>
      <c r="H352" s="50"/>
      <c r="I352" s="50"/>
      <c r="J352" s="50"/>
      <c r="K352" s="51"/>
      <c r="L352" s="50"/>
      <c r="M352" s="50"/>
      <c r="N352" s="50"/>
      <c r="O352" s="50"/>
      <c r="P352" s="52"/>
      <c r="Q352" s="52"/>
    </row>
    <row r="353" spans="7:17" ht="15.75" customHeight="1" x14ac:dyDescent="0.35">
      <c r="G353" s="50"/>
      <c r="H353" s="50"/>
      <c r="I353" s="50"/>
      <c r="J353" s="50"/>
      <c r="K353" s="51"/>
      <c r="L353" s="50"/>
      <c r="M353" s="50"/>
      <c r="N353" s="50"/>
      <c r="O353" s="50"/>
      <c r="P353" s="52"/>
      <c r="Q353" s="52"/>
    </row>
    <row r="354" spans="7:17" ht="15.75" customHeight="1" x14ac:dyDescent="0.35">
      <c r="G354" s="50"/>
      <c r="H354" s="50"/>
      <c r="I354" s="50"/>
      <c r="J354" s="50"/>
      <c r="K354" s="51"/>
      <c r="L354" s="50"/>
      <c r="M354" s="50"/>
      <c r="N354" s="50"/>
      <c r="O354" s="50"/>
      <c r="P354" s="52"/>
      <c r="Q354" s="52"/>
    </row>
    <row r="355" spans="7:17" ht="15.75" customHeight="1" x14ac:dyDescent="0.35">
      <c r="G355" s="50"/>
      <c r="H355" s="50"/>
      <c r="I355" s="50"/>
      <c r="J355" s="50"/>
      <c r="K355" s="51"/>
      <c r="L355" s="50"/>
      <c r="M355" s="50"/>
      <c r="N355" s="50"/>
      <c r="O355" s="50"/>
      <c r="P355" s="52"/>
      <c r="Q355" s="52"/>
    </row>
    <row r="356" spans="7:17" ht="15.75" customHeight="1" x14ac:dyDescent="0.35">
      <c r="G356" s="50"/>
      <c r="H356" s="50"/>
      <c r="I356" s="50"/>
      <c r="J356" s="50"/>
      <c r="K356" s="51"/>
      <c r="L356" s="50"/>
      <c r="M356" s="50"/>
      <c r="N356" s="50"/>
      <c r="O356" s="50"/>
      <c r="P356" s="52"/>
      <c r="Q356" s="52"/>
    </row>
    <row r="357" spans="7:17" ht="15.75" customHeight="1" x14ac:dyDescent="0.35">
      <c r="G357" s="50"/>
      <c r="H357" s="50"/>
      <c r="I357" s="50"/>
      <c r="J357" s="50"/>
      <c r="K357" s="51"/>
      <c r="L357" s="50"/>
      <c r="M357" s="50"/>
      <c r="N357" s="50"/>
      <c r="O357" s="50"/>
      <c r="P357" s="52"/>
      <c r="Q357" s="52"/>
    </row>
    <row r="358" spans="7:17" ht="15.75" customHeight="1" x14ac:dyDescent="0.35">
      <c r="G358" s="50"/>
      <c r="H358" s="50"/>
      <c r="I358" s="50"/>
      <c r="J358" s="50"/>
      <c r="K358" s="51"/>
      <c r="L358" s="50"/>
      <c r="M358" s="50"/>
      <c r="N358" s="50"/>
      <c r="O358" s="50"/>
      <c r="P358" s="52"/>
      <c r="Q358" s="52"/>
    </row>
    <row r="359" spans="7:17" ht="15.75" customHeight="1" x14ac:dyDescent="0.35">
      <c r="G359" s="50"/>
      <c r="H359" s="50"/>
      <c r="I359" s="50"/>
      <c r="J359" s="50"/>
      <c r="K359" s="51"/>
      <c r="L359" s="50"/>
      <c r="M359" s="50"/>
      <c r="N359" s="50"/>
      <c r="O359" s="50"/>
      <c r="P359" s="52"/>
      <c r="Q359" s="52"/>
    </row>
    <row r="360" spans="7:17" ht="15.75" customHeight="1" x14ac:dyDescent="0.35">
      <c r="G360" s="50"/>
      <c r="H360" s="50"/>
      <c r="I360" s="50"/>
      <c r="J360" s="50"/>
      <c r="K360" s="51"/>
      <c r="L360" s="50"/>
      <c r="M360" s="50"/>
      <c r="N360" s="50"/>
      <c r="O360" s="50"/>
      <c r="P360" s="52"/>
      <c r="Q360" s="52"/>
    </row>
    <row r="361" spans="7:17" ht="15.75" customHeight="1" x14ac:dyDescent="0.35">
      <c r="G361" s="50"/>
      <c r="H361" s="50"/>
      <c r="I361" s="50"/>
      <c r="J361" s="50"/>
      <c r="K361" s="51"/>
      <c r="L361" s="50"/>
      <c r="M361" s="50"/>
      <c r="N361" s="50"/>
      <c r="O361" s="50"/>
      <c r="P361" s="52"/>
      <c r="Q361" s="52"/>
    </row>
    <row r="362" spans="7:17" ht="15.75" customHeight="1" x14ac:dyDescent="0.35">
      <c r="G362" s="50"/>
      <c r="H362" s="50"/>
      <c r="I362" s="50"/>
      <c r="J362" s="50"/>
      <c r="K362" s="51"/>
      <c r="L362" s="50"/>
      <c r="M362" s="50"/>
      <c r="N362" s="50"/>
      <c r="O362" s="50"/>
      <c r="P362" s="52"/>
      <c r="Q362" s="52"/>
    </row>
    <row r="363" spans="7:17" ht="15.75" customHeight="1" x14ac:dyDescent="0.35">
      <c r="G363" s="50"/>
      <c r="H363" s="50"/>
      <c r="I363" s="50"/>
      <c r="J363" s="50"/>
      <c r="K363" s="51"/>
      <c r="L363" s="50"/>
      <c r="M363" s="50"/>
      <c r="N363" s="50"/>
      <c r="O363" s="50"/>
      <c r="P363" s="52"/>
      <c r="Q363" s="52"/>
    </row>
    <row r="364" spans="7:17" ht="15.75" customHeight="1" x14ac:dyDescent="0.35">
      <c r="G364" s="50"/>
      <c r="H364" s="50"/>
      <c r="I364" s="50"/>
      <c r="J364" s="50"/>
      <c r="K364" s="51"/>
      <c r="L364" s="50"/>
      <c r="M364" s="50"/>
      <c r="N364" s="50"/>
      <c r="O364" s="50"/>
      <c r="P364" s="52"/>
      <c r="Q364" s="52"/>
    </row>
    <row r="365" spans="7:17" ht="15.75" customHeight="1" x14ac:dyDescent="0.35">
      <c r="G365" s="50"/>
      <c r="H365" s="50"/>
      <c r="I365" s="50"/>
      <c r="J365" s="50"/>
      <c r="K365" s="51"/>
      <c r="L365" s="50"/>
      <c r="M365" s="50"/>
      <c r="N365" s="50"/>
      <c r="O365" s="50"/>
      <c r="P365" s="52"/>
      <c r="Q365" s="52"/>
    </row>
    <row r="366" spans="7:17" ht="15.75" customHeight="1" x14ac:dyDescent="0.35">
      <c r="G366" s="50"/>
      <c r="H366" s="50"/>
      <c r="I366" s="50"/>
      <c r="J366" s="50"/>
      <c r="K366" s="51"/>
      <c r="L366" s="50"/>
      <c r="M366" s="50"/>
      <c r="N366" s="50"/>
      <c r="O366" s="50"/>
      <c r="P366" s="52"/>
      <c r="Q366" s="52"/>
    </row>
    <row r="367" spans="7:17" ht="15.75" customHeight="1" x14ac:dyDescent="0.35">
      <c r="G367" s="50"/>
      <c r="H367" s="50"/>
      <c r="I367" s="50"/>
      <c r="J367" s="50"/>
      <c r="K367" s="51"/>
      <c r="L367" s="50"/>
      <c r="M367" s="50"/>
      <c r="N367" s="50"/>
      <c r="O367" s="50"/>
      <c r="P367" s="52"/>
      <c r="Q367" s="52"/>
    </row>
    <row r="368" spans="7:17" ht="15.75" customHeight="1" x14ac:dyDescent="0.35">
      <c r="G368" s="50"/>
      <c r="H368" s="50"/>
      <c r="I368" s="50"/>
      <c r="J368" s="50"/>
      <c r="K368" s="51"/>
      <c r="L368" s="50"/>
      <c r="M368" s="50"/>
      <c r="N368" s="50"/>
      <c r="O368" s="50"/>
      <c r="P368" s="52"/>
      <c r="Q368" s="52"/>
    </row>
    <row r="369" spans="7:17" ht="15.75" customHeight="1" x14ac:dyDescent="0.35">
      <c r="G369" s="50"/>
      <c r="H369" s="50"/>
      <c r="I369" s="50"/>
      <c r="J369" s="50"/>
      <c r="K369" s="51"/>
      <c r="L369" s="50"/>
      <c r="M369" s="50"/>
      <c r="N369" s="50"/>
      <c r="O369" s="50"/>
      <c r="P369" s="52"/>
      <c r="Q369" s="52"/>
    </row>
    <row r="370" spans="7:17" ht="15.75" customHeight="1" x14ac:dyDescent="0.35">
      <c r="G370" s="50"/>
      <c r="H370" s="50"/>
      <c r="I370" s="50"/>
      <c r="J370" s="50"/>
      <c r="K370" s="51"/>
      <c r="L370" s="50"/>
      <c r="M370" s="50"/>
      <c r="N370" s="50"/>
      <c r="O370" s="50"/>
      <c r="P370" s="52"/>
      <c r="Q370" s="52"/>
    </row>
    <row r="371" spans="7:17" ht="15.75" customHeight="1" x14ac:dyDescent="0.35">
      <c r="G371" s="50"/>
      <c r="H371" s="50"/>
      <c r="I371" s="50"/>
      <c r="J371" s="50"/>
      <c r="K371" s="51"/>
      <c r="L371" s="50"/>
      <c r="M371" s="50"/>
      <c r="N371" s="50"/>
      <c r="O371" s="50"/>
      <c r="P371" s="52"/>
      <c r="Q371" s="52"/>
    </row>
    <row r="372" spans="7:17" ht="15.75" customHeight="1" x14ac:dyDescent="0.35">
      <c r="G372" s="50"/>
      <c r="H372" s="50"/>
      <c r="I372" s="50"/>
      <c r="J372" s="50"/>
      <c r="K372" s="51"/>
      <c r="L372" s="50"/>
      <c r="M372" s="50"/>
      <c r="N372" s="50"/>
      <c r="O372" s="50"/>
      <c r="P372" s="52"/>
      <c r="Q372" s="52"/>
    </row>
    <row r="373" spans="7:17" ht="15.75" customHeight="1" x14ac:dyDescent="0.35">
      <c r="G373" s="50"/>
      <c r="H373" s="50"/>
      <c r="I373" s="50"/>
      <c r="J373" s="50"/>
      <c r="K373" s="51"/>
      <c r="L373" s="50"/>
      <c r="M373" s="50"/>
      <c r="N373" s="50"/>
      <c r="O373" s="50"/>
      <c r="P373" s="52"/>
      <c r="Q373" s="52"/>
    </row>
    <row r="374" spans="7:17" ht="15.75" customHeight="1" x14ac:dyDescent="0.35">
      <c r="G374" s="50"/>
      <c r="H374" s="50"/>
      <c r="I374" s="50"/>
      <c r="J374" s="50"/>
      <c r="K374" s="51"/>
      <c r="L374" s="50"/>
      <c r="M374" s="50"/>
      <c r="N374" s="50"/>
      <c r="O374" s="50"/>
      <c r="P374" s="52"/>
      <c r="Q374" s="52"/>
    </row>
    <row r="375" spans="7:17" ht="15.75" customHeight="1" x14ac:dyDescent="0.35">
      <c r="G375" s="50"/>
      <c r="H375" s="50"/>
      <c r="I375" s="50"/>
      <c r="J375" s="50"/>
      <c r="K375" s="51"/>
      <c r="L375" s="50"/>
      <c r="M375" s="50"/>
      <c r="N375" s="50"/>
      <c r="O375" s="50"/>
      <c r="P375" s="52"/>
      <c r="Q375" s="52"/>
    </row>
    <row r="376" spans="7:17" ht="15.75" customHeight="1" x14ac:dyDescent="0.35">
      <c r="G376" s="50"/>
      <c r="H376" s="50"/>
      <c r="I376" s="50"/>
      <c r="J376" s="50"/>
      <c r="K376" s="51"/>
      <c r="L376" s="50"/>
      <c r="M376" s="50"/>
      <c r="N376" s="50"/>
      <c r="O376" s="50"/>
      <c r="P376" s="52"/>
      <c r="Q376" s="52"/>
    </row>
    <row r="377" spans="7:17" ht="15.75" customHeight="1" x14ac:dyDescent="0.35">
      <c r="G377" s="50"/>
      <c r="H377" s="50"/>
      <c r="I377" s="50"/>
      <c r="J377" s="50"/>
      <c r="K377" s="51"/>
      <c r="L377" s="50"/>
      <c r="M377" s="50"/>
      <c r="N377" s="50"/>
      <c r="O377" s="50"/>
      <c r="P377" s="52"/>
      <c r="Q377" s="52"/>
    </row>
    <row r="378" spans="7:17" ht="15.75" customHeight="1" x14ac:dyDescent="0.35">
      <c r="G378" s="50"/>
      <c r="H378" s="50"/>
      <c r="I378" s="50"/>
      <c r="J378" s="50"/>
      <c r="K378" s="51"/>
      <c r="L378" s="50"/>
      <c r="M378" s="50"/>
      <c r="N378" s="50"/>
      <c r="O378" s="50"/>
      <c r="P378" s="52"/>
      <c r="Q378" s="52"/>
    </row>
    <row r="379" spans="7:17" ht="15.75" customHeight="1" x14ac:dyDescent="0.35">
      <c r="G379" s="50"/>
      <c r="H379" s="50"/>
      <c r="I379" s="50"/>
      <c r="J379" s="50"/>
      <c r="K379" s="51"/>
      <c r="L379" s="50"/>
      <c r="M379" s="50"/>
      <c r="N379" s="50"/>
      <c r="O379" s="50"/>
      <c r="P379" s="52"/>
      <c r="Q379" s="52"/>
    </row>
    <row r="380" spans="7:17" ht="15.75" customHeight="1" x14ac:dyDescent="0.35">
      <c r="G380" s="50"/>
      <c r="H380" s="50"/>
      <c r="I380" s="50"/>
      <c r="J380" s="50"/>
      <c r="K380" s="51"/>
      <c r="L380" s="50"/>
      <c r="M380" s="50"/>
      <c r="N380" s="50"/>
      <c r="O380" s="50"/>
      <c r="P380" s="52"/>
      <c r="Q380" s="52"/>
    </row>
    <row r="381" spans="7:17" ht="15.75" customHeight="1" x14ac:dyDescent="0.35">
      <c r="G381" s="50"/>
      <c r="H381" s="50"/>
      <c r="I381" s="50"/>
      <c r="J381" s="50"/>
      <c r="K381" s="51"/>
      <c r="L381" s="50"/>
      <c r="M381" s="50"/>
      <c r="N381" s="50"/>
      <c r="O381" s="50"/>
      <c r="P381" s="52"/>
      <c r="Q381" s="52"/>
    </row>
    <row r="382" spans="7:17" ht="15.75" customHeight="1" x14ac:dyDescent="0.35">
      <c r="G382" s="50"/>
      <c r="H382" s="50"/>
      <c r="I382" s="50"/>
      <c r="J382" s="50"/>
      <c r="K382" s="51"/>
      <c r="L382" s="50"/>
      <c r="M382" s="50"/>
      <c r="N382" s="50"/>
      <c r="O382" s="50"/>
      <c r="P382" s="52"/>
      <c r="Q382" s="52"/>
    </row>
    <row r="383" spans="7:17" ht="15.75" customHeight="1" x14ac:dyDescent="0.35">
      <c r="G383" s="50"/>
      <c r="H383" s="50"/>
      <c r="I383" s="50"/>
      <c r="J383" s="50"/>
      <c r="K383" s="51"/>
      <c r="L383" s="50"/>
      <c r="M383" s="50"/>
      <c r="N383" s="50"/>
      <c r="O383" s="50"/>
      <c r="P383" s="52"/>
      <c r="Q383" s="52"/>
    </row>
    <row r="384" spans="7:17" ht="15.75" customHeight="1" x14ac:dyDescent="0.35">
      <c r="G384" s="50"/>
      <c r="H384" s="50"/>
      <c r="I384" s="50"/>
      <c r="J384" s="50"/>
      <c r="K384" s="51"/>
      <c r="L384" s="50"/>
      <c r="M384" s="50"/>
      <c r="N384" s="50"/>
      <c r="O384" s="50"/>
      <c r="P384" s="52"/>
      <c r="Q384" s="52"/>
    </row>
    <row r="385" spans="7:17" ht="15.75" customHeight="1" x14ac:dyDescent="0.35">
      <c r="G385" s="50"/>
      <c r="H385" s="50"/>
      <c r="I385" s="50"/>
      <c r="J385" s="50"/>
      <c r="K385" s="51"/>
      <c r="L385" s="50"/>
      <c r="M385" s="50"/>
      <c r="N385" s="50"/>
      <c r="O385" s="50"/>
      <c r="P385" s="52"/>
      <c r="Q385" s="52"/>
    </row>
    <row r="386" spans="7:17" ht="15.75" customHeight="1" x14ac:dyDescent="0.35">
      <c r="G386" s="50"/>
      <c r="H386" s="50"/>
      <c r="I386" s="50"/>
      <c r="J386" s="50"/>
      <c r="K386" s="51"/>
      <c r="L386" s="50"/>
      <c r="M386" s="50"/>
      <c r="N386" s="50"/>
      <c r="O386" s="50"/>
      <c r="P386" s="52"/>
      <c r="Q386" s="52"/>
    </row>
    <row r="387" spans="7:17" ht="15.75" customHeight="1" x14ac:dyDescent="0.35">
      <c r="G387" s="50"/>
      <c r="H387" s="50"/>
      <c r="I387" s="50"/>
      <c r="J387" s="50"/>
      <c r="K387" s="51"/>
      <c r="L387" s="50"/>
      <c r="M387" s="50"/>
      <c r="N387" s="50"/>
      <c r="O387" s="50"/>
      <c r="P387" s="52"/>
      <c r="Q387" s="52"/>
    </row>
    <row r="388" spans="7:17" ht="15.75" customHeight="1" x14ac:dyDescent="0.35">
      <c r="G388" s="50"/>
      <c r="H388" s="50"/>
      <c r="I388" s="50"/>
      <c r="J388" s="50"/>
      <c r="K388" s="51"/>
      <c r="L388" s="50"/>
      <c r="M388" s="50"/>
      <c r="N388" s="50"/>
      <c r="O388" s="50"/>
      <c r="P388" s="52"/>
      <c r="Q388" s="52"/>
    </row>
    <row r="389" spans="7:17" ht="15.75" customHeight="1" x14ac:dyDescent="0.35">
      <c r="G389" s="50"/>
      <c r="H389" s="50"/>
      <c r="I389" s="50"/>
      <c r="J389" s="50"/>
      <c r="K389" s="51"/>
      <c r="L389" s="50"/>
      <c r="M389" s="50"/>
      <c r="N389" s="50"/>
      <c r="O389" s="50"/>
      <c r="P389" s="52"/>
      <c r="Q389" s="52"/>
    </row>
    <row r="390" spans="7:17" ht="15.75" customHeight="1" x14ac:dyDescent="0.35">
      <c r="G390" s="50"/>
      <c r="H390" s="50"/>
      <c r="I390" s="50"/>
      <c r="J390" s="50"/>
      <c r="K390" s="51"/>
      <c r="L390" s="50"/>
      <c r="M390" s="50"/>
      <c r="N390" s="50"/>
      <c r="O390" s="50"/>
      <c r="P390" s="52"/>
      <c r="Q390" s="52"/>
    </row>
    <row r="391" spans="7:17" ht="15.75" customHeight="1" x14ac:dyDescent="0.35">
      <c r="G391" s="50"/>
      <c r="H391" s="50"/>
      <c r="I391" s="50"/>
      <c r="J391" s="50"/>
      <c r="K391" s="51"/>
      <c r="L391" s="50"/>
      <c r="M391" s="50"/>
      <c r="N391" s="50"/>
      <c r="O391" s="50"/>
      <c r="P391" s="52"/>
      <c r="Q391" s="52"/>
    </row>
    <row r="392" spans="7:17" ht="15.75" customHeight="1" x14ac:dyDescent="0.35">
      <c r="G392" s="50"/>
      <c r="H392" s="50"/>
      <c r="I392" s="50"/>
      <c r="J392" s="50"/>
      <c r="K392" s="51"/>
      <c r="L392" s="50"/>
      <c r="M392" s="50"/>
      <c r="N392" s="50"/>
      <c r="O392" s="50"/>
      <c r="P392" s="52"/>
      <c r="Q392" s="52"/>
    </row>
    <row r="393" spans="7:17" ht="15.75" customHeight="1" x14ac:dyDescent="0.35">
      <c r="G393" s="50"/>
      <c r="H393" s="50"/>
      <c r="I393" s="50"/>
      <c r="J393" s="50"/>
      <c r="K393" s="51"/>
      <c r="L393" s="50"/>
      <c r="M393" s="50"/>
      <c r="N393" s="50"/>
      <c r="O393" s="50"/>
      <c r="P393" s="52"/>
      <c r="Q393" s="52"/>
    </row>
    <row r="394" spans="7:17" ht="15.75" customHeight="1" x14ac:dyDescent="0.35">
      <c r="G394" s="50"/>
      <c r="H394" s="50"/>
      <c r="I394" s="50"/>
      <c r="J394" s="50"/>
      <c r="K394" s="51"/>
      <c r="L394" s="50"/>
      <c r="M394" s="50"/>
      <c r="N394" s="50"/>
      <c r="O394" s="50"/>
      <c r="P394" s="52"/>
      <c r="Q394" s="52"/>
    </row>
    <row r="395" spans="7:17" ht="15.75" customHeight="1" x14ac:dyDescent="0.35">
      <c r="G395" s="50"/>
      <c r="H395" s="50"/>
      <c r="I395" s="50"/>
      <c r="J395" s="50"/>
      <c r="K395" s="51"/>
      <c r="L395" s="50"/>
      <c r="M395" s="50"/>
      <c r="N395" s="50"/>
      <c r="O395" s="50"/>
      <c r="P395" s="52"/>
      <c r="Q395" s="52"/>
    </row>
    <row r="396" spans="7:17" ht="15.75" customHeight="1" x14ac:dyDescent="0.35">
      <c r="G396" s="50"/>
      <c r="H396" s="50"/>
      <c r="I396" s="50"/>
      <c r="J396" s="50"/>
      <c r="K396" s="51"/>
      <c r="L396" s="50"/>
      <c r="M396" s="50"/>
      <c r="N396" s="50"/>
      <c r="O396" s="50"/>
      <c r="P396" s="52"/>
      <c r="Q396" s="52"/>
    </row>
    <row r="397" spans="7:17" ht="15.75" customHeight="1" x14ac:dyDescent="0.35">
      <c r="G397" s="50"/>
      <c r="H397" s="50"/>
      <c r="I397" s="50"/>
      <c r="J397" s="50"/>
      <c r="K397" s="51"/>
      <c r="L397" s="50"/>
      <c r="M397" s="50"/>
      <c r="N397" s="50"/>
      <c r="O397" s="50"/>
      <c r="P397" s="52"/>
      <c r="Q397" s="52"/>
    </row>
    <row r="398" spans="7:17" ht="15.75" customHeight="1" x14ac:dyDescent="0.35">
      <c r="G398" s="50"/>
      <c r="H398" s="50"/>
      <c r="I398" s="50"/>
      <c r="J398" s="50"/>
      <c r="K398" s="51"/>
      <c r="L398" s="50"/>
      <c r="M398" s="50"/>
      <c r="N398" s="50"/>
      <c r="O398" s="50"/>
      <c r="P398" s="52"/>
      <c r="Q398" s="52"/>
    </row>
    <row r="399" spans="7:17" ht="15.75" customHeight="1" x14ac:dyDescent="0.35">
      <c r="G399" s="50"/>
      <c r="H399" s="50"/>
      <c r="I399" s="50"/>
      <c r="J399" s="50"/>
      <c r="K399" s="51"/>
      <c r="L399" s="50"/>
      <c r="M399" s="50"/>
      <c r="N399" s="50"/>
      <c r="O399" s="50"/>
      <c r="P399" s="52"/>
      <c r="Q399" s="52"/>
    </row>
    <row r="400" spans="7:17" ht="15.75" customHeight="1" x14ac:dyDescent="0.35">
      <c r="G400" s="50"/>
      <c r="H400" s="50"/>
      <c r="I400" s="50"/>
      <c r="J400" s="50"/>
      <c r="K400" s="51"/>
      <c r="L400" s="50"/>
      <c r="M400" s="50"/>
      <c r="N400" s="50"/>
      <c r="O400" s="50"/>
      <c r="P400" s="52"/>
      <c r="Q400" s="52"/>
    </row>
    <row r="401" spans="7:17" ht="15.75" customHeight="1" x14ac:dyDescent="0.35">
      <c r="G401" s="50"/>
      <c r="H401" s="50"/>
      <c r="I401" s="50"/>
      <c r="J401" s="50"/>
      <c r="K401" s="51"/>
      <c r="L401" s="50"/>
      <c r="M401" s="50"/>
      <c r="N401" s="50"/>
      <c r="O401" s="50"/>
      <c r="P401" s="52"/>
      <c r="Q401" s="52"/>
    </row>
    <row r="402" spans="7:17" ht="15.75" customHeight="1" x14ac:dyDescent="0.35">
      <c r="G402" s="50"/>
      <c r="H402" s="50"/>
      <c r="I402" s="50"/>
      <c r="J402" s="50"/>
      <c r="K402" s="51"/>
      <c r="L402" s="50"/>
      <c r="M402" s="50"/>
      <c r="N402" s="50"/>
      <c r="O402" s="50"/>
      <c r="P402" s="52"/>
      <c r="Q402" s="52"/>
    </row>
    <row r="403" spans="7:17" ht="15.75" customHeight="1" x14ac:dyDescent="0.35">
      <c r="G403" s="50"/>
      <c r="H403" s="50"/>
      <c r="I403" s="50"/>
      <c r="J403" s="50"/>
      <c r="K403" s="51"/>
      <c r="L403" s="50"/>
      <c r="M403" s="50"/>
      <c r="N403" s="50"/>
      <c r="O403" s="50"/>
      <c r="P403" s="52"/>
      <c r="Q403" s="52"/>
    </row>
    <row r="404" spans="7:17" ht="15.75" customHeight="1" x14ac:dyDescent="0.35">
      <c r="G404" s="50"/>
      <c r="H404" s="50"/>
      <c r="I404" s="50"/>
      <c r="J404" s="50"/>
      <c r="K404" s="51"/>
      <c r="L404" s="50"/>
      <c r="M404" s="50"/>
      <c r="N404" s="50"/>
      <c r="O404" s="50"/>
      <c r="P404" s="52"/>
      <c r="Q404" s="52"/>
    </row>
    <row r="405" spans="7:17" ht="15.75" customHeight="1" x14ac:dyDescent="0.35">
      <c r="G405" s="50"/>
      <c r="H405" s="50"/>
      <c r="I405" s="50"/>
      <c r="J405" s="50"/>
      <c r="K405" s="51"/>
      <c r="L405" s="50"/>
      <c r="M405" s="50"/>
      <c r="N405" s="50"/>
      <c r="O405" s="50"/>
      <c r="P405" s="52"/>
      <c r="Q405" s="52"/>
    </row>
    <row r="406" spans="7:17" ht="15.75" customHeight="1" x14ac:dyDescent="0.35">
      <c r="G406" s="50"/>
      <c r="H406" s="50"/>
      <c r="I406" s="50"/>
      <c r="J406" s="50"/>
      <c r="K406" s="51"/>
      <c r="L406" s="50"/>
      <c r="M406" s="50"/>
      <c r="N406" s="50"/>
      <c r="O406" s="50"/>
      <c r="P406" s="52"/>
      <c r="Q406" s="52"/>
    </row>
    <row r="407" spans="7:17" ht="15.75" customHeight="1" x14ac:dyDescent="0.35">
      <c r="G407" s="50"/>
      <c r="H407" s="50"/>
      <c r="I407" s="50"/>
      <c r="J407" s="50"/>
      <c r="K407" s="51"/>
      <c r="L407" s="50"/>
      <c r="M407" s="50"/>
      <c r="N407" s="50"/>
      <c r="O407" s="50"/>
      <c r="P407" s="52"/>
      <c r="Q407" s="52"/>
    </row>
    <row r="408" spans="7:17" ht="15.75" customHeight="1" x14ac:dyDescent="0.35">
      <c r="G408" s="50"/>
      <c r="H408" s="50"/>
      <c r="I408" s="50"/>
      <c r="J408" s="50"/>
      <c r="K408" s="51"/>
      <c r="L408" s="50"/>
      <c r="M408" s="50"/>
      <c r="N408" s="50"/>
      <c r="O408" s="50"/>
      <c r="P408" s="52"/>
      <c r="Q408" s="52"/>
    </row>
    <row r="409" spans="7:17" ht="15.75" customHeight="1" x14ac:dyDescent="0.35">
      <c r="G409" s="50"/>
      <c r="H409" s="50"/>
      <c r="I409" s="50"/>
      <c r="J409" s="50"/>
      <c r="K409" s="51"/>
      <c r="L409" s="50"/>
      <c r="M409" s="50"/>
      <c r="N409" s="50"/>
      <c r="O409" s="50"/>
      <c r="P409" s="52"/>
      <c r="Q409" s="52"/>
    </row>
    <row r="410" spans="7:17" ht="15.75" customHeight="1" x14ac:dyDescent="0.35">
      <c r="G410" s="50"/>
      <c r="H410" s="50"/>
      <c r="I410" s="50"/>
      <c r="J410" s="50"/>
      <c r="K410" s="51"/>
      <c r="L410" s="50"/>
      <c r="M410" s="50"/>
      <c r="N410" s="50"/>
      <c r="O410" s="50"/>
      <c r="P410" s="52"/>
      <c r="Q410" s="52"/>
    </row>
    <row r="411" spans="7:17" ht="15.75" customHeight="1" x14ac:dyDescent="0.35">
      <c r="G411" s="50"/>
      <c r="H411" s="50"/>
      <c r="I411" s="50"/>
      <c r="J411" s="50"/>
      <c r="K411" s="51"/>
      <c r="L411" s="50"/>
      <c r="M411" s="50"/>
      <c r="N411" s="50"/>
      <c r="O411" s="50"/>
      <c r="P411" s="52"/>
      <c r="Q411" s="52"/>
    </row>
    <row r="412" spans="7:17" ht="15.75" customHeight="1" x14ac:dyDescent="0.35">
      <c r="G412" s="50"/>
      <c r="H412" s="50"/>
      <c r="I412" s="50"/>
      <c r="J412" s="50"/>
      <c r="K412" s="51"/>
      <c r="L412" s="50"/>
      <c r="M412" s="50"/>
      <c r="N412" s="50"/>
      <c r="O412" s="50"/>
      <c r="P412" s="52"/>
      <c r="Q412" s="52"/>
    </row>
    <row r="413" spans="7:17" ht="15.75" customHeight="1" x14ac:dyDescent="0.35">
      <c r="G413" s="50"/>
      <c r="H413" s="50"/>
      <c r="I413" s="50"/>
      <c r="J413" s="50"/>
      <c r="K413" s="51"/>
      <c r="L413" s="50"/>
      <c r="M413" s="50"/>
      <c r="N413" s="50"/>
      <c r="O413" s="50"/>
      <c r="P413" s="52"/>
      <c r="Q413" s="52"/>
    </row>
    <row r="414" spans="7:17" ht="15.75" customHeight="1" x14ac:dyDescent="0.35">
      <c r="G414" s="50"/>
      <c r="H414" s="50"/>
      <c r="I414" s="50"/>
      <c r="J414" s="50"/>
      <c r="K414" s="51"/>
      <c r="L414" s="50"/>
      <c r="M414" s="50"/>
      <c r="N414" s="50"/>
      <c r="O414" s="50"/>
      <c r="P414" s="52"/>
      <c r="Q414" s="52"/>
    </row>
    <row r="415" spans="7:17" ht="15.75" customHeight="1" x14ac:dyDescent="0.35">
      <c r="G415" s="50"/>
      <c r="H415" s="50"/>
      <c r="I415" s="50"/>
      <c r="J415" s="50"/>
      <c r="K415" s="51"/>
      <c r="L415" s="50"/>
      <c r="M415" s="50"/>
      <c r="N415" s="50"/>
      <c r="O415" s="50"/>
      <c r="P415" s="52"/>
      <c r="Q415" s="52"/>
    </row>
    <row r="416" spans="7:17" ht="15.75" customHeight="1" x14ac:dyDescent="0.35">
      <c r="G416" s="50"/>
      <c r="H416" s="50"/>
      <c r="I416" s="50"/>
      <c r="J416" s="50"/>
      <c r="K416" s="51"/>
      <c r="L416" s="50"/>
      <c r="M416" s="50"/>
      <c r="N416" s="50"/>
      <c r="O416" s="50"/>
      <c r="P416" s="52"/>
      <c r="Q416" s="52"/>
    </row>
    <row r="417" spans="7:17" ht="15.75" customHeight="1" x14ac:dyDescent="0.35">
      <c r="G417" s="50"/>
      <c r="H417" s="50"/>
      <c r="I417" s="50"/>
      <c r="J417" s="50"/>
      <c r="K417" s="51"/>
      <c r="L417" s="50"/>
      <c r="M417" s="50"/>
      <c r="N417" s="50"/>
      <c r="O417" s="50"/>
      <c r="P417" s="52"/>
      <c r="Q417" s="52"/>
    </row>
    <row r="418" spans="7:17" ht="15.75" customHeight="1" x14ac:dyDescent="0.35">
      <c r="G418" s="50"/>
      <c r="H418" s="50"/>
      <c r="I418" s="50"/>
      <c r="J418" s="50"/>
      <c r="K418" s="51"/>
      <c r="L418" s="50"/>
      <c r="M418" s="50"/>
      <c r="N418" s="50"/>
      <c r="O418" s="50"/>
      <c r="P418" s="52"/>
      <c r="Q418" s="52"/>
    </row>
    <row r="419" spans="7:17" ht="15.75" customHeight="1" x14ac:dyDescent="0.35">
      <c r="G419" s="50"/>
      <c r="H419" s="50"/>
      <c r="I419" s="50"/>
      <c r="J419" s="50"/>
      <c r="K419" s="51"/>
      <c r="L419" s="50"/>
      <c r="M419" s="50"/>
      <c r="N419" s="50"/>
      <c r="O419" s="50"/>
      <c r="P419" s="52"/>
      <c r="Q419" s="52"/>
    </row>
    <row r="420" spans="7:17" ht="15.75" customHeight="1" x14ac:dyDescent="0.35">
      <c r="G420" s="50"/>
      <c r="H420" s="50"/>
      <c r="I420" s="50"/>
      <c r="J420" s="50"/>
      <c r="K420" s="51"/>
      <c r="L420" s="50"/>
      <c r="M420" s="50"/>
      <c r="N420" s="50"/>
      <c r="O420" s="50"/>
      <c r="P420" s="52"/>
      <c r="Q420" s="52"/>
    </row>
    <row r="421" spans="7:17" ht="15.75" customHeight="1" x14ac:dyDescent="0.35">
      <c r="G421" s="50"/>
      <c r="H421" s="50"/>
      <c r="I421" s="50"/>
      <c r="J421" s="50"/>
      <c r="K421" s="51"/>
      <c r="L421" s="50"/>
      <c r="M421" s="50"/>
      <c r="N421" s="50"/>
      <c r="O421" s="50"/>
      <c r="P421" s="52"/>
      <c r="Q421" s="52"/>
    </row>
    <row r="422" spans="7:17" ht="15.75" customHeight="1" x14ac:dyDescent="0.35">
      <c r="G422" s="50"/>
      <c r="H422" s="50"/>
      <c r="I422" s="50"/>
      <c r="J422" s="50"/>
      <c r="K422" s="51"/>
      <c r="L422" s="50"/>
      <c r="M422" s="50"/>
      <c r="N422" s="50"/>
      <c r="O422" s="50"/>
      <c r="P422" s="52"/>
      <c r="Q422" s="52"/>
    </row>
    <row r="423" spans="7:17" ht="15.75" customHeight="1" x14ac:dyDescent="0.35">
      <c r="G423" s="50"/>
      <c r="H423" s="50"/>
      <c r="I423" s="50"/>
      <c r="J423" s="50"/>
      <c r="K423" s="51"/>
      <c r="L423" s="50"/>
      <c r="M423" s="50"/>
      <c r="N423" s="50"/>
      <c r="O423" s="50"/>
      <c r="P423" s="52"/>
      <c r="Q423" s="52"/>
    </row>
    <row r="424" spans="7:17" ht="15.75" customHeight="1" x14ac:dyDescent="0.35">
      <c r="G424" s="50"/>
      <c r="H424" s="50"/>
      <c r="I424" s="50"/>
      <c r="J424" s="50"/>
      <c r="K424" s="51"/>
      <c r="L424" s="50"/>
      <c r="M424" s="50"/>
      <c r="N424" s="50"/>
      <c r="O424" s="50"/>
      <c r="P424" s="52"/>
      <c r="Q424" s="52"/>
    </row>
    <row r="425" spans="7:17" ht="15.75" customHeight="1" x14ac:dyDescent="0.35">
      <c r="G425" s="50"/>
      <c r="H425" s="50"/>
      <c r="I425" s="50"/>
      <c r="J425" s="50"/>
      <c r="K425" s="51"/>
      <c r="L425" s="50"/>
      <c r="M425" s="50"/>
      <c r="N425" s="50"/>
      <c r="O425" s="50"/>
      <c r="P425" s="52"/>
      <c r="Q425" s="52"/>
    </row>
    <row r="426" spans="7:17" ht="15.75" customHeight="1" x14ac:dyDescent="0.35">
      <c r="G426" s="50"/>
      <c r="H426" s="50"/>
      <c r="I426" s="50"/>
      <c r="J426" s="50"/>
      <c r="K426" s="51"/>
      <c r="L426" s="50"/>
      <c r="M426" s="50"/>
      <c r="N426" s="50"/>
      <c r="O426" s="50"/>
      <c r="P426" s="52"/>
      <c r="Q426" s="52"/>
    </row>
    <row r="427" spans="7:17" ht="15.75" customHeight="1" x14ac:dyDescent="0.35">
      <c r="G427" s="50"/>
      <c r="H427" s="50"/>
      <c r="I427" s="50"/>
      <c r="J427" s="50"/>
      <c r="K427" s="51"/>
      <c r="L427" s="50"/>
      <c r="M427" s="50"/>
      <c r="N427" s="50"/>
      <c r="O427" s="50"/>
      <c r="P427" s="52"/>
      <c r="Q427" s="52"/>
    </row>
    <row r="428" spans="7:17" ht="15.75" customHeight="1" x14ac:dyDescent="0.35">
      <c r="G428" s="50"/>
      <c r="H428" s="50"/>
      <c r="I428" s="50"/>
      <c r="J428" s="50"/>
      <c r="K428" s="51"/>
      <c r="L428" s="50"/>
      <c r="M428" s="50"/>
      <c r="N428" s="50"/>
      <c r="O428" s="50"/>
      <c r="P428" s="52"/>
      <c r="Q428" s="52"/>
    </row>
    <row r="429" spans="7:17" ht="15.75" customHeight="1" x14ac:dyDescent="0.35">
      <c r="G429" s="50"/>
      <c r="H429" s="50"/>
      <c r="I429" s="50"/>
      <c r="J429" s="50"/>
      <c r="K429" s="51"/>
      <c r="L429" s="50"/>
      <c r="M429" s="50"/>
      <c r="N429" s="50"/>
      <c r="O429" s="50"/>
      <c r="P429" s="52"/>
      <c r="Q429" s="52"/>
    </row>
    <row r="430" spans="7:17" ht="15.75" customHeight="1" x14ac:dyDescent="0.35">
      <c r="G430" s="50"/>
      <c r="H430" s="50"/>
      <c r="I430" s="50"/>
      <c r="J430" s="50"/>
      <c r="K430" s="51"/>
      <c r="L430" s="50"/>
      <c r="M430" s="50"/>
      <c r="N430" s="50"/>
      <c r="O430" s="50"/>
      <c r="P430" s="52"/>
      <c r="Q430" s="52"/>
    </row>
    <row r="431" spans="7:17" ht="15.75" customHeight="1" x14ac:dyDescent="0.35">
      <c r="G431" s="50"/>
      <c r="H431" s="50"/>
      <c r="I431" s="50"/>
      <c r="J431" s="50"/>
      <c r="K431" s="51"/>
      <c r="L431" s="50"/>
      <c r="M431" s="50"/>
      <c r="N431" s="50"/>
      <c r="O431" s="50"/>
      <c r="P431" s="52"/>
      <c r="Q431" s="52"/>
    </row>
    <row r="432" spans="7:17" ht="15.75" customHeight="1" x14ac:dyDescent="0.35">
      <c r="G432" s="50"/>
      <c r="H432" s="50"/>
      <c r="I432" s="50"/>
      <c r="J432" s="50"/>
      <c r="K432" s="51"/>
      <c r="L432" s="50"/>
      <c r="M432" s="50"/>
      <c r="N432" s="50"/>
      <c r="O432" s="50"/>
      <c r="P432" s="52"/>
      <c r="Q432" s="52"/>
    </row>
    <row r="433" spans="7:17" ht="15.75" customHeight="1" x14ac:dyDescent="0.35">
      <c r="G433" s="50"/>
      <c r="H433" s="50"/>
      <c r="I433" s="50"/>
      <c r="J433" s="50"/>
      <c r="K433" s="51"/>
      <c r="L433" s="50"/>
      <c r="M433" s="50"/>
      <c r="N433" s="50"/>
      <c r="O433" s="50"/>
      <c r="P433" s="52"/>
      <c r="Q433" s="52"/>
    </row>
    <row r="434" spans="7:17" ht="15.75" customHeight="1" x14ac:dyDescent="0.35">
      <c r="G434" s="50"/>
      <c r="H434" s="50"/>
      <c r="I434" s="50"/>
      <c r="J434" s="50"/>
      <c r="K434" s="51"/>
      <c r="L434" s="50"/>
      <c r="M434" s="50"/>
      <c r="N434" s="50"/>
      <c r="O434" s="50"/>
      <c r="P434" s="52"/>
      <c r="Q434" s="52"/>
    </row>
    <row r="435" spans="7:17" ht="15.75" customHeight="1" x14ac:dyDescent="0.35">
      <c r="G435" s="50"/>
      <c r="H435" s="50"/>
      <c r="I435" s="50"/>
      <c r="J435" s="50"/>
      <c r="K435" s="51"/>
      <c r="L435" s="50"/>
      <c r="M435" s="50"/>
      <c r="N435" s="50"/>
      <c r="O435" s="50"/>
      <c r="P435" s="52"/>
      <c r="Q435" s="52"/>
    </row>
    <row r="436" spans="7:17" ht="15.75" customHeight="1" x14ac:dyDescent="0.35">
      <c r="G436" s="50"/>
      <c r="H436" s="50"/>
      <c r="I436" s="50"/>
      <c r="J436" s="50"/>
      <c r="K436" s="51"/>
      <c r="L436" s="50"/>
      <c r="M436" s="50"/>
      <c r="N436" s="50"/>
      <c r="O436" s="50"/>
      <c r="P436" s="52"/>
      <c r="Q436" s="52"/>
    </row>
    <row r="437" spans="7:17" ht="15.75" customHeight="1" x14ac:dyDescent="0.35">
      <c r="G437" s="50"/>
      <c r="H437" s="50"/>
      <c r="I437" s="50"/>
      <c r="J437" s="50"/>
      <c r="K437" s="51"/>
      <c r="L437" s="50"/>
      <c r="M437" s="50"/>
      <c r="N437" s="50"/>
      <c r="O437" s="50"/>
      <c r="P437" s="52"/>
      <c r="Q437" s="52"/>
    </row>
    <row r="438" spans="7:17" ht="15.75" customHeight="1" x14ac:dyDescent="0.35">
      <c r="G438" s="50"/>
      <c r="H438" s="50"/>
      <c r="I438" s="50"/>
      <c r="J438" s="50"/>
      <c r="K438" s="51"/>
      <c r="L438" s="50"/>
      <c r="M438" s="50"/>
      <c r="N438" s="50"/>
      <c r="O438" s="50"/>
      <c r="P438" s="52"/>
      <c r="Q438" s="52"/>
    </row>
    <row r="439" spans="7:17" ht="15.75" customHeight="1" x14ac:dyDescent="0.35">
      <c r="G439" s="50"/>
      <c r="H439" s="50"/>
      <c r="I439" s="50"/>
      <c r="J439" s="50"/>
      <c r="K439" s="51"/>
      <c r="L439" s="50"/>
      <c r="M439" s="50"/>
      <c r="N439" s="50"/>
      <c r="O439" s="50"/>
      <c r="P439" s="52"/>
      <c r="Q439" s="52"/>
    </row>
    <row r="440" spans="7:17" ht="15.75" customHeight="1" x14ac:dyDescent="0.35">
      <c r="G440" s="50"/>
      <c r="H440" s="50"/>
      <c r="I440" s="50"/>
      <c r="J440" s="50"/>
      <c r="K440" s="51"/>
      <c r="L440" s="50"/>
      <c r="M440" s="50"/>
      <c r="N440" s="50"/>
      <c r="O440" s="50"/>
      <c r="P440" s="52"/>
      <c r="Q440" s="52"/>
    </row>
    <row r="441" spans="7:17" ht="15.75" customHeight="1" x14ac:dyDescent="0.35">
      <c r="G441" s="50"/>
      <c r="H441" s="50"/>
      <c r="I441" s="50"/>
      <c r="J441" s="50"/>
      <c r="K441" s="51"/>
      <c r="L441" s="50"/>
      <c r="M441" s="50"/>
      <c r="N441" s="50"/>
      <c r="O441" s="50"/>
      <c r="P441" s="52"/>
      <c r="Q441" s="52"/>
    </row>
    <row r="442" spans="7:17" ht="15.75" customHeight="1" x14ac:dyDescent="0.35">
      <c r="G442" s="50"/>
      <c r="H442" s="50"/>
      <c r="I442" s="50"/>
      <c r="J442" s="50"/>
      <c r="K442" s="51"/>
      <c r="L442" s="50"/>
      <c r="M442" s="50"/>
      <c r="N442" s="50"/>
      <c r="O442" s="50"/>
      <c r="P442" s="52"/>
      <c r="Q442" s="52"/>
    </row>
    <row r="443" spans="7:17" ht="15.75" customHeight="1" x14ac:dyDescent="0.35">
      <c r="G443" s="50"/>
      <c r="H443" s="50"/>
      <c r="I443" s="50"/>
      <c r="J443" s="50"/>
      <c r="K443" s="51"/>
      <c r="L443" s="50"/>
      <c r="M443" s="50"/>
      <c r="N443" s="50"/>
      <c r="O443" s="50"/>
      <c r="P443" s="52"/>
      <c r="Q443" s="52"/>
    </row>
    <row r="444" spans="7:17" ht="15.75" customHeight="1" x14ac:dyDescent="0.35">
      <c r="G444" s="50"/>
      <c r="H444" s="50"/>
      <c r="I444" s="50"/>
      <c r="J444" s="50"/>
      <c r="K444" s="51"/>
      <c r="L444" s="50"/>
      <c r="M444" s="50"/>
      <c r="N444" s="50"/>
      <c r="O444" s="50"/>
      <c r="P444" s="52"/>
      <c r="Q444" s="52"/>
    </row>
    <row r="445" spans="7:17" ht="15.75" customHeight="1" x14ac:dyDescent="0.35">
      <c r="G445" s="50"/>
      <c r="H445" s="50"/>
      <c r="I445" s="50"/>
      <c r="J445" s="50"/>
      <c r="K445" s="51"/>
      <c r="L445" s="50"/>
      <c r="M445" s="50"/>
      <c r="N445" s="50"/>
      <c r="O445" s="50"/>
      <c r="P445" s="52"/>
      <c r="Q445" s="52"/>
    </row>
    <row r="446" spans="7:17" ht="15.75" customHeight="1" x14ac:dyDescent="0.35">
      <c r="G446" s="50"/>
      <c r="H446" s="50"/>
      <c r="I446" s="50"/>
      <c r="J446" s="50"/>
      <c r="K446" s="51"/>
      <c r="L446" s="50"/>
      <c r="M446" s="50"/>
      <c r="N446" s="50"/>
      <c r="O446" s="50"/>
      <c r="P446" s="52"/>
      <c r="Q446" s="52"/>
    </row>
    <row r="447" spans="7:17" ht="15.75" customHeight="1" x14ac:dyDescent="0.35">
      <c r="G447" s="50"/>
      <c r="H447" s="50"/>
      <c r="I447" s="50"/>
      <c r="J447" s="50"/>
      <c r="K447" s="51"/>
      <c r="L447" s="50"/>
      <c r="M447" s="50"/>
      <c r="N447" s="50"/>
      <c r="O447" s="50"/>
      <c r="P447" s="52"/>
      <c r="Q447" s="52"/>
    </row>
    <row r="448" spans="7:17" ht="15.75" customHeight="1" x14ac:dyDescent="0.35">
      <c r="G448" s="50"/>
      <c r="H448" s="50"/>
      <c r="I448" s="50"/>
      <c r="J448" s="50"/>
      <c r="K448" s="51"/>
      <c r="L448" s="50"/>
      <c r="M448" s="50"/>
      <c r="N448" s="50"/>
      <c r="O448" s="50"/>
      <c r="P448" s="52"/>
      <c r="Q448" s="52"/>
    </row>
    <row r="449" spans="7:17" ht="15.75" customHeight="1" x14ac:dyDescent="0.35">
      <c r="G449" s="50"/>
      <c r="H449" s="50"/>
      <c r="I449" s="50"/>
      <c r="J449" s="50"/>
      <c r="K449" s="51"/>
      <c r="L449" s="50"/>
      <c r="M449" s="50"/>
      <c r="N449" s="50"/>
      <c r="O449" s="50"/>
      <c r="P449" s="52"/>
      <c r="Q449" s="52"/>
    </row>
    <row r="450" spans="7:17" ht="15.75" customHeight="1" x14ac:dyDescent="0.35">
      <c r="G450" s="50"/>
      <c r="H450" s="50"/>
      <c r="I450" s="50"/>
      <c r="J450" s="50"/>
      <c r="K450" s="51"/>
      <c r="L450" s="50"/>
      <c r="M450" s="50"/>
      <c r="N450" s="50"/>
      <c r="O450" s="50"/>
      <c r="P450" s="52"/>
      <c r="Q450" s="52"/>
    </row>
    <row r="451" spans="7:17" ht="15.75" customHeight="1" x14ac:dyDescent="0.35">
      <c r="G451" s="50"/>
      <c r="H451" s="50"/>
      <c r="I451" s="50"/>
      <c r="J451" s="50"/>
      <c r="K451" s="51"/>
      <c r="L451" s="50"/>
      <c r="M451" s="50"/>
      <c r="N451" s="50"/>
      <c r="O451" s="50"/>
      <c r="P451" s="52"/>
      <c r="Q451" s="52"/>
    </row>
    <row r="452" spans="7:17" ht="15.75" customHeight="1" x14ac:dyDescent="0.35">
      <c r="G452" s="50"/>
      <c r="H452" s="50"/>
      <c r="I452" s="50"/>
      <c r="J452" s="50"/>
      <c r="K452" s="51"/>
      <c r="L452" s="50"/>
      <c r="M452" s="50"/>
      <c r="N452" s="50"/>
      <c r="O452" s="50"/>
      <c r="P452" s="52"/>
      <c r="Q452" s="52"/>
    </row>
    <row r="453" spans="7:17" ht="15.75" customHeight="1" x14ac:dyDescent="0.35">
      <c r="G453" s="50"/>
      <c r="H453" s="50"/>
      <c r="I453" s="50"/>
      <c r="J453" s="50"/>
      <c r="K453" s="51"/>
      <c r="L453" s="50"/>
      <c r="M453" s="50"/>
      <c r="N453" s="50"/>
      <c r="O453" s="50"/>
      <c r="P453" s="52"/>
      <c r="Q453" s="52"/>
    </row>
    <row r="454" spans="7:17" ht="15.75" customHeight="1" x14ac:dyDescent="0.35">
      <c r="G454" s="50"/>
      <c r="H454" s="50"/>
      <c r="I454" s="50"/>
      <c r="J454" s="50"/>
      <c r="K454" s="51"/>
      <c r="L454" s="50"/>
      <c r="M454" s="50"/>
      <c r="N454" s="50"/>
      <c r="O454" s="50"/>
      <c r="P454" s="52"/>
      <c r="Q454" s="52"/>
    </row>
    <row r="455" spans="7:17" ht="15.75" customHeight="1" x14ac:dyDescent="0.35">
      <c r="G455" s="50"/>
      <c r="H455" s="50"/>
      <c r="I455" s="50"/>
      <c r="J455" s="50"/>
      <c r="K455" s="51"/>
      <c r="L455" s="50"/>
      <c r="M455" s="50"/>
      <c r="N455" s="50"/>
      <c r="O455" s="50"/>
      <c r="P455" s="52"/>
      <c r="Q455" s="52"/>
    </row>
    <row r="456" spans="7:17" ht="15.75" customHeight="1" x14ac:dyDescent="0.35">
      <c r="G456" s="50"/>
      <c r="H456" s="50"/>
      <c r="I456" s="50"/>
      <c r="J456" s="50"/>
      <c r="K456" s="51"/>
      <c r="L456" s="50"/>
      <c r="M456" s="50"/>
      <c r="N456" s="50"/>
      <c r="O456" s="50"/>
      <c r="P456" s="52"/>
      <c r="Q456" s="52"/>
    </row>
    <row r="457" spans="7:17" ht="15.75" customHeight="1" x14ac:dyDescent="0.35">
      <c r="G457" s="50"/>
      <c r="H457" s="50"/>
      <c r="I457" s="50"/>
      <c r="J457" s="50"/>
      <c r="K457" s="51"/>
      <c r="L457" s="50"/>
      <c r="M457" s="50"/>
      <c r="N457" s="50"/>
      <c r="O457" s="50"/>
      <c r="P457" s="52"/>
      <c r="Q457" s="52"/>
    </row>
    <row r="458" spans="7:17" ht="15.75" customHeight="1" x14ac:dyDescent="0.35">
      <c r="G458" s="50"/>
      <c r="H458" s="50"/>
      <c r="I458" s="50"/>
      <c r="J458" s="50"/>
      <c r="K458" s="51"/>
      <c r="L458" s="50"/>
      <c r="M458" s="50"/>
      <c r="N458" s="50"/>
      <c r="O458" s="50"/>
      <c r="P458" s="52"/>
      <c r="Q458" s="52"/>
    </row>
    <row r="459" spans="7:17" ht="15.75" customHeight="1" x14ac:dyDescent="0.35">
      <c r="G459" s="50"/>
      <c r="H459" s="50"/>
      <c r="I459" s="50"/>
      <c r="J459" s="50"/>
      <c r="K459" s="51"/>
      <c r="L459" s="50"/>
      <c r="M459" s="50"/>
      <c r="N459" s="50"/>
      <c r="O459" s="50"/>
      <c r="P459" s="52"/>
      <c r="Q459" s="52"/>
    </row>
    <row r="460" spans="7:17" ht="15.75" customHeight="1" x14ac:dyDescent="0.35">
      <c r="G460" s="50"/>
      <c r="H460" s="50"/>
      <c r="I460" s="50"/>
      <c r="J460" s="50"/>
      <c r="K460" s="51"/>
      <c r="L460" s="50"/>
      <c r="M460" s="50"/>
      <c r="N460" s="50"/>
      <c r="O460" s="50"/>
      <c r="P460" s="52"/>
      <c r="Q460" s="52"/>
    </row>
    <row r="461" spans="7:17" ht="15.75" customHeight="1" x14ac:dyDescent="0.35">
      <c r="G461" s="50"/>
      <c r="H461" s="50"/>
      <c r="I461" s="50"/>
      <c r="J461" s="50"/>
      <c r="K461" s="51"/>
      <c r="L461" s="50"/>
      <c r="M461" s="50"/>
      <c r="N461" s="50"/>
      <c r="O461" s="50"/>
      <c r="P461" s="52"/>
      <c r="Q461" s="52"/>
    </row>
    <row r="462" spans="7:17" ht="15.75" customHeight="1" x14ac:dyDescent="0.35">
      <c r="G462" s="50"/>
      <c r="H462" s="50"/>
      <c r="I462" s="50"/>
      <c r="J462" s="50"/>
      <c r="K462" s="51"/>
      <c r="L462" s="50"/>
      <c r="M462" s="50"/>
      <c r="N462" s="50"/>
      <c r="O462" s="50"/>
      <c r="P462" s="52"/>
      <c r="Q462" s="52"/>
    </row>
    <row r="463" spans="7:17" ht="15.75" customHeight="1" x14ac:dyDescent="0.35">
      <c r="G463" s="50"/>
      <c r="H463" s="50"/>
      <c r="I463" s="50"/>
      <c r="J463" s="50"/>
      <c r="K463" s="51"/>
      <c r="L463" s="50"/>
      <c r="M463" s="50"/>
      <c r="N463" s="50"/>
      <c r="O463" s="50"/>
      <c r="P463" s="52"/>
      <c r="Q463" s="52"/>
    </row>
    <row r="464" spans="7:17" ht="15.75" customHeight="1" x14ac:dyDescent="0.35">
      <c r="G464" s="50"/>
      <c r="H464" s="50"/>
      <c r="I464" s="50"/>
      <c r="J464" s="50"/>
      <c r="K464" s="51"/>
      <c r="L464" s="50"/>
      <c r="M464" s="50"/>
      <c r="N464" s="50"/>
      <c r="O464" s="50"/>
      <c r="P464" s="52"/>
      <c r="Q464" s="52"/>
    </row>
    <row r="465" spans="7:17" ht="15.75" customHeight="1" x14ac:dyDescent="0.35">
      <c r="G465" s="50"/>
      <c r="H465" s="50"/>
      <c r="I465" s="50"/>
      <c r="J465" s="50"/>
      <c r="K465" s="51"/>
      <c r="L465" s="50"/>
      <c r="M465" s="50"/>
      <c r="N465" s="50"/>
      <c r="O465" s="50"/>
      <c r="P465" s="52"/>
      <c r="Q465" s="52"/>
    </row>
    <row r="466" spans="7:17" ht="15.75" customHeight="1" x14ac:dyDescent="0.35">
      <c r="G466" s="50"/>
      <c r="H466" s="50"/>
      <c r="I466" s="50"/>
      <c r="J466" s="50"/>
      <c r="K466" s="51"/>
      <c r="L466" s="50"/>
      <c r="M466" s="50"/>
      <c r="N466" s="50"/>
      <c r="O466" s="50"/>
      <c r="P466" s="52"/>
      <c r="Q466" s="52"/>
    </row>
    <row r="467" spans="7:17" ht="15.75" customHeight="1" x14ac:dyDescent="0.35">
      <c r="G467" s="50"/>
      <c r="H467" s="50"/>
      <c r="I467" s="50"/>
      <c r="J467" s="50"/>
      <c r="K467" s="51"/>
      <c r="L467" s="50"/>
      <c r="M467" s="50"/>
      <c r="N467" s="50"/>
      <c r="O467" s="50"/>
      <c r="P467" s="52"/>
      <c r="Q467" s="52"/>
    </row>
    <row r="468" spans="7:17" ht="15.75" customHeight="1" x14ac:dyDescent="0.35">
      <c r="G468" s="50"/>
      <c r="H468" s="50"/>
      <c r="I468" s="50"/>
      <c r="J468" s="50"/>
      <c r="K468" s="51"/>
      <c r="L468" s="50"/>
      <c r="M468" s="50"/>
      <c r="N468" s="50"/>
      <c r="O468" s="50"/>
      <c r="P468" s="52"/>
      <c r="Q468" s="52"/>
    </row>
    <row r="469" spans="7:17" ht="15.75" customHeight="1" x14ac:dyDescent="0.35">
      <c r="G469" s="50"/>
      <c r="H469" s="50"/>
      <c r="I469" s="50"/>
      <c r="J469" s="50"/>
      <c r="K469" s="51"/>
      <c r="L469" s="50"/>
      <c r="M469" s="50"/>
      <c r="N469" s="50"/>
      <c r="O469" s="50"/>
      <c r="P469" s="52"/>
      <c r="Q469" s="52"/>
    </row>
    <row r="470" spans="7:17" ht="15.75" customHeight="1" x14ac:dyDescent="0.35">
      <c r="G470" s="50"/>
      <c r="H470" s="50"/>
      <c r="I470" s="50"/>
      <c r="J470" s="50"/>
      <c r="K470" s="51"/>
      <c r="L470" s="50"/>
      <c r="M470" s="50"/>
      <c r="N470" s="50"/>
      <c r="O470" s="50"/>
      <c r="P470" s="52"/>
      <c r="Q470" s="52"/>
    </row>
    <row r="471" spans="7:17" ht="15.75" customHeight="1" x14ac:dyDescent="0.35">
      <c r="G471" s="50"/>
      <c r="H471" s="50"/>
      <c r="I471" s="50"/>
      <c r="J471" s="50"/>
      <c r="K471" s="51"/>
      <c r="L471" s="50"/>
      <c r="M471" s="50"/>
      <c r="N471" s="50"/>
      <c r="O471" s="50"/>
      <c r="P471" s="52"/>
      <c r="Q471" s="52"/>
    </row>
    <row r="472" spans="7:17" ht="15.75" customHeight="1" x14ac:dyDescent="0.35">
      <c r="G472" s="50"/>
      <c r="H472" s="50"/>
      <c r="I472" s="50"/>
      <c r="J472" s="50"/>
      <c r="K472" s="51"/>
      <c r="L472" s="50"/>
      <c r="M472" s="50"/>
      <c r="N472" s="50"/>
      <c r="O472" s="50"/>
      <c r="P472" s="52"/>
      <c r="Q472" s="52"/>
    </row>
    <row r="473" spans="7:17" ht="15.75" customHeight="1" x14ac:dyDescent="0.35">
      <c r="G473" s="50"/>
      <c r="H473" s="50"/>
      <c r="I473" s="50"/>
      <c r="J473" s="50"/>
      <c r="K473" s="51"/>
      <c r="L473" s="50"/>
      <c r="M473" s="50"/>
      <c r="N473" s="50"/>
      <c r="O473" s="50"/>
      <c r="P473" s="52"/>
      <c r="Q473" s="52"/>
    </row>
    <row r="474" spans="7:17" ht="15.75" customHeight="1" x14ac:dyDescent="0.35">
      <c r="G474" s="50"/>
      <c r="H474" s="50"/>
      <c r="I474" s="50"/>
      <c r="J474" s="50"/>
      <c r="K474" s="51"/>
      <c r="L474" s="50"/>
      <c r="M474" s="50"/>
      <c r="N474" s="50"/>
      <c r="O474" s="50"/>
      <c r="P474" s="52"/>
      <c r="Q474" s="52"/>
    </row>
    <row r="475" spans="7:17" ht="15.75" customHeight="1" x14ac:dyDescent="0.35">
      <c r="G475" s="50"/>
      <c r="H475" s="50"/>
      <c r="I475" s="50"/>
      <c r="J475" s="50"/>
      <c r="K475" s="51"/>
      <c r="L475" s="50"/>
      <c r="M475" s="50"/>
      <c r="N475" s="50"/>
      <c r="O475" s="50"/>
      <c r="P475" s="52"/>
      <c r="Q475" s="52"/>
    </row>
    <row r="476" spans="7:17" ht="15.75" customHeight="1" x14ac:dyDescent="0.35">
      <c r="G476" s="50"/>
      <c r="H476" s="50"/>
      <c r="I476" s="50"/>
      <c r="J476" s="50"/>
      <c r="K476" s="51"/>
      <c r="L476" s="50"/>
      <c r="M476" s="50"/>
      <c r="N476" s="50"/>
      <c r="O476" s="50"/>
      <c r="P476" s="52"/>
      <c r="Q476" s="52"/>
    </row>
    <row r="477" spans="7:17" ht="15.75" customHeight="1" x14ac:dyDescent="0.35">
      <c r="G477" s="50"/>
      <c r="H477" s="50"/>
      <c r="I477" s="50"/>
      <c r="J477" s="50"/>
      <c r="K477" s="51"/>
      <c r="L477" s="50"/>
      <c r="M477" s="50"/>
      <c r="N477" s="50"/>
      <c r="O477" s="50"/>
      <c r="P477" s="52"/>
      <c r="Q477" s="52"/>
    </row>
    <row r="478" spans="7:17" ht="15.75" customHeight="1" x14ac:dyDescent="0.35">
      <c r="G478" s="50"/>
      <c r="H478" s="50"/>
      <c r="I478" s="50"/>
      <c r="J478" s="50"/>
      <c r="K478" s="51"/>
      <c r="L478" s="50"/>
      <c r="M478" s="50"/>
      <c r="N478" s="50"/>
      <c r="O478" s="50"/>
      <c r="P478" s="52"/>
      <c r="Q478" s="52"/>
    </row>
    <row r="479" spans="7:17" ht="15.75" customHeight="1" x14ac:dyDescent="0.35">
      <c r="G479" s="50"/>
      <c r="H479" s="50"/>
      <c r="I479" s="50"/>
      <c r="J479" s="50"/>
      <c r="K479" s="51"/>
      <c r="L479" s="50"/>
      <c r="M479" s="50"/>
      <c r="N479" s="50"/>
      <c r="O479" s="50"/>
      <c r="P479" s="52"/>
      <c r="Q479" s="52"/>
    </row>
    <row r="480" spans="7:17" ht="15.75" customHeight="1" x14ac:dyDescent="0.35">
      <c r="G480" s="50"/>
      <c r="H480" s="50"/>
      <c r="I480" s="50"/>
      <c r="J480" s="50"/>
      <c r="K480" s="51"/>
      <c r="L480" s="50"/>
      <c r="M480" s="50"/>
      <c r="N480" s="50"/>
      <c r="O480" s="50"/>
      <c r="P480" s="52"/>
      <c r="Q480" s="52"/>
    </row>
    <row r="481" spans="7:17" ht="15.75" customHeight="1" x14ac:dyDescent="0.35">
      <c r="G481" s="50"/>
      <c r="H481" s="50"/>
      <c r="I481" s="50"/>
      <c r="J481" s="50"/>
      <c r="K481" s="51"/>
      <c r="L481" s="50"/>
      <c r="M481" s="50"/>
      <c r="N481" s="50"/>
      <c r="O481" s="50"/>
      <c r="P481" s="52"/>
      <c r="Q481" s="52"/>
    </row>
    <row r="482" spans="7:17" ht="15.75" customHeight="1" x14ac:dyDescent="0.35">
      <c r="G482" s="50"/>
      <c r="H482" s="50"/>
      <c r="I482" s="50"/>
      <c r="J482" s="50"/>
      <c r="K482" s="51"/>
      <c r="L482" s="50"/>
      <c r="M482" s="50"/>
      <c r="N482" s="50"/>
      <c r="O482" s="50"/>
      <c r="P482" s="52"/>
      <c r="Q482" s="52"/>
    </row>
    <row r="483" spans="7:17" ht="15.75" customHeight="1" x14ac:dyDescent="0.35">
      <c r="G483" s="50"/>
      <c r="H483" s="50"/>
      <c r="I483" s="50"/>
      <c r="J483" s="50"/>
      <c r="K483" s="51"/>
      <c r="L483" s="50"/>
      <c r="M483" s="50"/>
      <c r="N483" s="50"/>
      <c r="O483" s="50"/>
      <c r="P483" s="52"/>
      <c r="Q483" s="52"/>
    </row>
    <row r="484" spans="7:17" ht="15.75" customHeight="1" x14ac:dyDescent="0.35">
      <c r="G484" s="50"/>
      <c r="H484" s="50"/>
      <c r="I484" s="50"/>
      <c r="J484" s="50"/>
      <c r="K484" s="51"/>
      <c r="L484" s="50"/>
      <c r="M484" s="50"/>
      <c r="N484" s="50"/>
      <c r="O484" s="50"/>
      <c r="P484" s="52"/>
      <c r="Q484" s="52"/>
    </row>
    <row r="485" spans="7:17" ht="15.75" customHeight="1" x14ac:dyDescent="0.35">
      <c r="G485" s="50"/>
      <c r="H485" s="50"/>
      <c r="I485" s="50"/>
      <c r="J485" s="50"/>
      <c r="K485" s="51"/>
      <c r="L485" s="50"/>
      <c r="M485" s="50"/>
      <c r="N485" s="50"/>
      <c r="O485" s="50"/>
      <c r="P485" s="52"/>
      <c r="Q485" s="52"/>
    </row>
    <row r="486" spans="7:17" ht="15.75" customHeight="1" x14ac:dyDescent="0.35">
      <c r="G486" s="50"/>
      <c r="H486" s="50"/>
      <c r="I486" s="50"/>
      <c r="J486" s="50"/>
      <c r="K486" s="51"/>
      <c r="L486" s="50"/>
      <c r="M486" s="50"/>
      <c r="N486" s="50"/>
      <c r="O486" s="50"/>
      <c r="P486" s="52"/>
      <c r="Q486" s="52"/>
    </row>
    <row r="487" spans="7:17" ht="15.75" customHeight="1" x14ac:dyDescent="0.35">
      <c r="G487" s="50"/>
      <c r="H487" s="50"/>
      <c r="I487" s="50"/>
      <c r="J487" s="50"/>
      <c r="K487" s="51"/>
      <c r="L487" s="50"/>
      <c r="M487" s="50"/>
      <c r="N487" s="50"/>
      <c r="O487" s="50"/>
      <c r="P487" s="52"/>
      <c r="Q487" s="52"/>
    </row>
    <row r="488" spans="7:17" ht="15.75" customHeight="1" x14ac:dyDescent="0.35">
      <c r="G488" s="50"/>
      <c r="H488" s="50"/>
      <c r="I488" s="50"/>
      <c r="J488" s="50"/>
      <c r="K488" s="51"/>
      <c r="L488" s="50"/>
      <c r="M488" s="50"/>
      <c r="N488" s="50"/>
      <c r="O488" s="50"/>
      <c r="P488" s="52"/>
      <c r="Q488" s="52"/>
    </row>
    <row r="489" spans="7:17" ht="15.75" customHeight="1" x14ac:dyDescent="0.35">
      <c r="G489" s="50"/>
      <c r="H489" s="50"/>
      <c r="I489" s="50"/>
      <c r="J489" s="50"/>
      <c r="K489" s="51"/>
      <c r="L489" s="50"/>
      <c r="M489" s="50"/>
      <c r="N489" s="50"/>
      <c r="O489" s="50"/>
      <c r="P489" s="52"/>
      <c r="Q489" s="52"/>
    </row>
    <row r="490" spans="7:17" ht="15.75" customHeight="1" x14ac:dyDescent="0.35">
      <c r="G490" s="50"/>
      <c r="H490" s="50"/>
      <c r="I490" s="50"/>
      <c r="J490" s="50"/>
      <c r="K490" s="51"/>
      <c r="L490" s="50"/>
      <c r="M490" s="50"/>
      <c r="N490" s="50"/>
      <c r="O490" s="50"/>
      <c r="P490" s="52"/>
      <c r="Q490" s="52"/>
    </row>
    <row r="491" spans="7:17" ht="15.75" customHeight="1" x14ac:dyDescent="0.35">
      <c r="G491" s="50"/>
      <c r="H491" s="50"/>
      <c r="I491" s="50"/>
      <c r="J491" s="50"/>
      <c r="K491" s="51"/>
      <c r="L491" s="50"/>
      <c r="M491" s="50"/>
      <c r="N491" s="50"/>
      <c r="O491" s="50"/>
      <c r="P491" s="52"/>
      <c r="Q491" s="52"/>
    </row>
    <row r="492" spans="7:17" ht="15.75" customHeight="1" x14ac:dyDescent="0.35">
      <c r="G492" s="50"/>
      <c r="H492" s="50"/>
      <c r="I492" s="50"/>
      <c r="J492" s="50"/>
      <c r="K492" s="51"/>
      <c r="L492" s="50"/>
      <c r="M492" s="50"/>
      <c r="N492" s="50"/>
      <c r="O492" s="50"/>
      <c r="P492" s="52"/>
      <c r="Q492" s="52"/>
    </row>
    <row r="493" spans="7:17" ht="15.75" customHeight="1" x14ac:dyDescent="0.35">
      <c r="G493" s="50"/>
      <c r="H493" s="50"/>
      <c r="I493" s="50"/>
      <c r="J493" s="50"/>
      <c r="K493" s="51"/>
      <c r="L493" s="50"/>
      <c r="M493" s="50"/>
      <c r="N493" s="50"/>
      <c r="O493" s="50"/>
      <c r="P493" s="52"/>
      <c r="Q493" s="52"/>
    </row>
    <row r="494" spans="7:17" ht="15.75" customHeight="1" x14ac:dyDescent="0.35">
      <c r="G494" s="50"/>
      <c r="H494" s="50"/>
      <c r="I494" s="50"/>
      <c r="J494" s="50"/>
      <c r="K494" s="51"/>
      <c r="L494" s="50"/>
      <c r="M494" s="50"/>
      <c r="N494" s="50"/>
      <c r="O494" s="50"/>
      <c r="P494" s="52"/>
      <c r="Q494" s="52"/>
    </row>
    <row r="495" spans="7:17" ht="15.75" customHeight="1" x14ac:dyDescent="0.35">
      <c r="G495" s="50"/>
      <c r="H495" s="50"/>
      <c r="I495" s="50"/>
      <c r="J495" s="50"/>
      <c r="K495" s="51"/>
      <c r="L495" s="50"/>
      <c r="M495" s="50"/>
      <c r="N495" s="50"/>
      <c r="O495" s="50"/>
      <c r="P495" s="52"/>
      <c r="Q495" s="52"/>
    </row>
    <row r="496" spans="7:17" ht="15.75" customHeight="1" x14ac:dyDescent="0.35">
      <c r="G496" s="50"/>
      <c r="H496" s="50"/>
      <c r="I496" s="50"/>
      <c r="J496" s="50"/>
      <c r="K496" s="51"/>
      <c r="L496" s="50"/>
      <c r="M496" s="50"/>
      <c r="N496" s="50"/>
      <c r="O496" s="50"/>
      <c r="P496" s="52"/>
      <c r="Q496" s="52"/>
    </row>
    <row r="497" spans="7:17" ht="15.75" customHeight="1" x14ac:dyDescent="0.35">
      <c r="G497" s="50"/>
      <c r="H497" s="50"/>
      <c r="I497" s="50"/>
      <c r="J497" s="50"/>
      <c r="K497" s="51"/>
      <c r="L497" s="50"/>
      <c r="M497" s="50"/>
      <c r="N497" s="50"/>
      <c r="O497" s="50"/>
      <c r="P497" s="52"/>
      <c r="Q497" s="52"/>
    </row>
    <row r="498" spans="7:17" ht="15.75" customHeight="1" x14ac:dyDescent="0.35">
      <c r="G498" s="50"/>
      <c r="H498" s="50"/>
      <c r="I498" s="50"/>
      <c r="J498" s="50"/>
      <c r="K498" s="51"/>
      <c r="L498" s="50"/>
      <c r="M498" s="50"/>
      <c r="N498" s="50"/>
      <c r="O498" s="50"/>
      <c r="P498" s="52"/>
      <c r="Q498" s="52"/>
    </row>
    <row r="499" spans="7:17" ht="15.75" customHeight="1" x14ac:dyDescent="0.35">
      <c r="G499" s="50"/>
      <c r="H499" s="50"/>
      <c r="I499" s="50"/>
      <c r="J499" s="50"/>
      <c r="K499" s="51"/>
      <c r="L499" s="50"/>
      <c r="M499" s="50"/>
      <c r="N499" s="50"/>
      <c r="O499" s="50"/>
      <c r="P499" s="52"/>
      <c r="Q499" s="52"/>
    </row>
    <row r="500" spans="7:17" ht="15.75" customHeight="1" x14ac:dyDescent="0.35">
      <c r="G500" s="50"/>
      <c r="H500" s="50"/>
      <c r="I500" s="50"/>
      <c r="J500" s="50"/>
      <c r="K500" s="51"/>
      <c r="L500" s="50"/>
      <c r="M500" s="50"/>
      <c r="N500" s="50"/>
      <c r="O500" s="50"/>
      <c r="P500" s="52"/>
      <c r="Q500" s="52"/>
    </row>
    <row r="501" spans="7:17" ht="15.75" customHeight="1" x14ac:dyDescent="0.35">
      <c r="G501" s="50"/>
      <c r="H501" s="50"/>
      <c r="I501" s="50"/>
      <c r="J501" s="50"/>
      <c r="K501" s="51"/>
      <c r="L501" s="50"/>
      <c r="M501" s="50"/>
      <c r="N501" s="50"/>
      <c r="O501" s="50"/>
      <c r="P501" s="52"/>
      <c r="Q501" s="52"/>
    </row>
    <row r="502" spans="7:17" ht="15.75" customHeight="1" x14ac:dyDescent="0.35">
      <c r="G502" s="50"/>
      <c r="H502" s="50"/>
      <c r="I502" s="50"/>
      <c r="J502" s="50"/>
      <c r="K502" s="51"/>
      <c r="L502" s="50"/>
      <c r="M502" s="50"/>
      <c r="N502" s="50"/>
      <c r="O502" s="50"/>
      <c r="P502" s="52"/>
      <c r="Q502" s="52"/>
    </row>
    <row r="503" spans="7:17" ht="15.75" customHeight="1" x14ac:dyDescent="0.35">
      <c r="G503" s="50"/>
      <c r="H503" s="50"/>
      <c r="I503" s="50"/>
      <c r="J503" s="50"/>
      <c r="K503" s="51"/>
      <c r="L503" s="50"/>
      <c r="M503" s="50"/>
      <c r="N503" s="50"/>
      <c r="O503" s="50"/>
      <c r="P503" s="52"/>
      <c r="Q503" s="52"/>
    </row>
    <row r="504" spans="7:17" ht="15.75" customHeight="1" x14ac:dyDescent="0.35">
      <c r="G504" s="50"/>
      <c r="H504" s="50"/>
      <c r="I504" s="50"/>
      <c r="J504" s="50"/>
      <c r="K504" s="51"/>
      <c r="L504" s="50"/>
      <c r="M504" s="50"/>
      <c r="N504" s="50"/>
      <c r="O504" s="50"/>
      <c r="P504" s="52"/>
      <c r="Q504" s="52"/>
    </row>
    <row r="505" spans="7:17" ht="15.75" customHeight="1" x14ac:dyDescent="0.35">
      <c r="G505" s="50"/>
      <c r="H505" s="50"/>
      <c r="I505" s="50"/>
      <c r="J505" s="50"/>
      <c r="K505" s="51"/>
      <c r="L505" s="50"/>
      <c r="M505" s="50"/>
      <c r="N505" s="50"/>
      <c r="O505" s="50"/>
      <c r="P505" s="52"/>
      <c r="Q505" s="52"/>
    </row>
    <row r="506" spans="7:17" ht="15.75" customHeight="1" x14ac:dyDescent="0.35">
      <c r="G506" s="50"/>
      <c r="H506" s="50"/>
      <c r="I506" s="50"/>
      <c r="J506" s="50"/>
      <c r="K506" s="51"/>
      <c r="L506" s="50"/>
      <c r="M506" s="50"/>
      <c r="N506" s="50"/>
      <c r="O506" s="50"/>
      <c r="P506" s="52"/>
      <c r="Q506" s="52"/>
    </row>
    <row r="507" spans="7:17" ht="15.75" customHeight="1" x14ac:dyDescent="0.35">
      <c r="G507" s="50"/>
      <c r="H507" s="50"/>
      <c r="I507" s="50"/>
      <c r="J507" s="50"/>
      <c r="K507" s="51"/>
      <c r="L507" s="50"/>
      <c r="M507" s="50"/>
      <c r="N507" s="50"/>
      <c r="O507" s="50"/>
      <c r="P507" s="52"/>
      <c r="Q507" s="52"/>
    </row>
    <row r="508" spans="7:17" ht="15.75" customHeight="1" x14ac:dyDescent="0.35">
      <c r="G508" s="50"/>
      <c r="H508" s="50"/>
      <c r="I508" s="50"/>
      <c r="J508" s="50"/>
      <c r="K508" s="51"/>
      <c r="L508" s="50"/>
      <c r="M508" s="50"/>
      <c r="N508" s="50"/>
      <c r="O508" s="50"/>
      <c r="P508" s="52"/>
      <c r="Q508" s="52"/>
    </row>
    <row r="509" spans="7:17" ht="15.75" customHeight="1" x14ac:dyDescent="0.35">
      <c r="G509" s="50"/>
      <c r="H509" s="50"/>
      <c r="I509" s="50"/>
      <c r="J509" s="50"/>
      <c r="K509" s="51"/>
      <c r="L509" s="50"/>
      <c r="M509" s="50"/>
      <c r="N509" s="50"/>
      <c r="O509" s="50"/>
      <c r="P509" s="52"/>
      <c r="Q509" s="52"/>
    </row>
    <row r="510" spans="7:17" ht="15.75" customHeight="1" x14ac:dyDescent="0.35">
      <c r="G510" s="50"/>
      <c r="H510" s="50"/>
      <c r="I510" s="50"/>
      <c r="J510" s="50"/>
      <c r="K510" s="51"/>
      <c r="L510" s="50"/>
      <c r="M510" s="50"/>
      <c r="N510" s="50"/>
      <c r="O510" s="50"/>
      <c r="P510" s="52"/>
      <c r="Q510" s="52"/>
    </row>
    <row r="511" spans="7:17" ht="15.75" customHeight="1" x14ac:dyDescent="0.35">
      <c r="G511" s="50"/>
      <c r="H511" s="50"/>
      <c r="I511" s="50"/>
      <c r="J511" s="50"/>
      <c r="K511" s="51"/>
      <c r="L511" s="50"/>
      <c r="M511" s="50"/>
      <c r="N511" s="50"/>
      <c r="O511" s="50"/>
      <c r="P511" s="52"/>
      <c r="Q511" s="52"/>
    </row>
    <row r="512" spans="7:17" ht="15.75" customHeight="1" x14ac:dyDescent="0.35">
      <c r="G512" s="50"/>
      <c r="H512" s="50"/>
      <c r="I512" s="50"/>
      <c r="J512" s="50"/>
      <c r="K512" s="51"/>
      <c r="L512" s="50"/>
      <c r="M512" s="50"/>
      <c r="N512" s="50"/>
      <c r="O512" s="50"/>
      <c r="P512" s="52"/>
      <c r="Q512" s="52"/>
    </row>
    <row r="513" spans="7:17" ht="15.75" customHeight="1" x14ac:dyDescent="0.35">
      <c r="G513" s="50"/>
      <c r="H513" s="50"/>
      <c r="I513" s="50"/>
      <c r="J513" s="50"/>
      <c r="K513" s="51"/>
      <c r="L513" s="50"/>
      <c r="M513" s="50"/>
      <c r="N513" s="50"/>
      <c r="O513" s="50"/>
      <c r="P513" s="52"/>
      <c r="Q513" s="52"/>
    </row>
    <row r="514" spans="7:17" ht="15.75" customHeight="1" x14ac:dyDescent="0.35">
      <c r="G514" s="50"/>
      <c r="H514" s="50"/>
      <c r="I514" s="50"/>
      <c r="J514" s="50"/>
      <c r="K514" s="51"/>
      <c r="L514" s="50"/>
      <c r="M514" s="50"/>
      <c r="N514" s="50"/>
      <c r="O514" s="50"/>
      <c r="P514" s="52"/>
      <c r="Q514" s="52"/>
    </row>
    <row r="515" spans="7:17" ht="15.75" customHeight="1" x14ac:dyDescent="0.35">
      <c r="G515" s="50"/>
      <c r="H515" s="50"/>
      <c r="I515" s="50"/>
      <c r="J515" s="50"/>
      <c r="K515" s="51"/>
      <c r="L515" s="50"/>
      <c r="M515" s="50"/>
      <c r="N515" s="50"/>
      <c r="O515" s="50"/>
      <c r="P515" s="52"/>
      <c r="Q515" s="52"/>
    </row>
    <row r="516" spans="7:17" ht="15.75" customHeight="1" x14ac:dyDescent="0.35">
      <c r="G516" s="50"/>
      <c r="H516" s="50"/>
      <c r="I516" s="50"/>
      <c r="J516" s="50"/>
      <c r="K516" s="51"/>
      <c r="L516" s="50"/>
      <c r="M516" s="50"/>
      <c r="N516" s="50"/>
      <c r="O516" s="50"/>
      <c r="P516" s="52"/>
      <c r="Q516" s="52"/>
    </row>
    <row r="517" spans="7:17" ht="15.75" customHeight="1" x14ac:dyDescent="0.35">
      <c r="G517" s="50"/>
      <c r="H517" s="50"/>
      <c r="I517" s="50"/>
      <c r="J517" s="50"/>
      <c r="K517" s="51"/>
      <c r="L517" s="50"/>
      <c r="M517" s="50"/>
      <c r="N517" s="50"/>
      <c r="O517" s="50"/>
      <c r="P517" s="52"/>
      <c r="Q517" s="52"/>
    </row>
    <row r="518" spans="7:17" ht="15.75" customHeight="1" x14ac:dyDescent="0.35">
      <c r="G518" s="50"/>
      <c r="H518" s="50"/>
      <c r="I518" s="50"/>
      <c r="J518" s="50"/>
      <c r="K518" s="51"/>
      <c r="L518" s="50"/>
      <c r="M518" s="50"/>
      <c r="N518" s="50"/>
      <c r="O518" s="50"/>
      <c r="P518" s="52"/>
      <c r="Q518" s="52"/>
    </row>
    <row r="519" spans="7:17" ht="15.75" customHeight="1" x14ac:dyDescent="0.35">
      <c r="G519" s="50"/>
      <c r="H519" s="50"/>
      <c r="I519" s="50"/>
      <c r="J519" s="50"/>
      <c r="K519" s="51"/>
      <c r="L519" s="50"/>
      <c r="M519" s="50"/>
      <c r="N519" s="50"/>
      <c r="O519" s="50"/>
      <c r="P519" s="52"/>
      <c r="Q519" s="52"/>
    </row>
    <row r="520" spans="7:17" ht="15.75" customHeight="1" x14ac:dyDescent="0.35">
      <c r="G520" s="50"/>
      <c r="H520" s="50"/>
      <c r="I520" s="50"/>
      <c r="J520" s="50"/>
      <c r="K520" s="51"/>
      <c r="L520" s="50"/>
      <c r="M520" s="50"/>
      <c r="N520" s="50"/>
      <c r="O520" s="50"/>
      <c r="P520" s="52"/>
      <c r="Q520" s="52"/>
    </row>
    <row r="521" spans="7:17" ht="15.75" customHeight="1" x14ac:dyDescent="0.35">
      <c r="G521" s="50"/>
      <c r="H521" s="50"/>
      <c r="I521" s="50"/>
      <c r="J521" s="50"/>
      <c r="K521" s="51"/>
      <c r="L521" s="50"/>
      <c r="M521" s="50"/>
      <c r="N521" s="50"/>
      <c r="O521" s="50"/>
      <c r="P521" s="52"/>
      <c r="Q521" s="52"/>
    </row>
    <row r="522" spans="7:17" ht="15.75" customHeight="1" x14ac:dyDescent="0.35">
      <c r="G522" s="50"/>
      <c r="H522" s="50"/>
      <c r="I522" s="50"/>
      <c r="J522" s="50"/>
      <c r="K522" s="51"/>
      <c r="L522" s="50"/>
      <c r="M522" s="50"/>
      <c r="N522" s="50"/>
      <c r="O522" s="50"/>
      <c r="P522" s="52"/>
      <c r="Q522" s="52"/>
    </row>
    <row r="523" spans="7:17" ht="15.75" customHeight="1" x14ac:dyDescent="0.35">
      <c r="G523" s="50"/>
      <c r="H523" s="50"/>
      <c r="I523" s="50"/>
      <c r="J523" s="50"/>
      <c r="K523" s="51"/>
      <c r="L523" s="50"/>
      <c r="M523" s="50"/>
      <c r="N523" s="50"/>
      <c r="O523" s="50"/>
      <c r="P523" s="52"/>
      <c r="Q523" s="52"/>
    </row>
    <row r="524" spans="7:17" ht="15.75" customHeight="1" x14ac:dyDescent="0.35">
      <c r="G524" s="50"/>
      <c r="H524" s="50"/>
      <c r="I524" s="50"/>
      <c r="J524" s="50"/>
      <c r="K524" s="51"/>
      <c r="L524" s="50"/>
      <c r="M524" s="50"/>
      <c r="N524" s="50"/>
      <c r="O524" s="50"/>
      <c r="P524" s="52"/>
      <c r="Q524" s="52"/>
    </row>
    <row r="525" spans="7:17" ht="15.75" customHeight="1" x14ac:dyDescent="0.35">
      <c r="G525" s="50"/>
      <c r="H525" s="50"/>
      <c r="I525" s="50"/>
      <c r="J525" s="50"/>
      <c r="K525" s="51"/>
      <c r="L525" s="50"/>
      <c r="M525" s="50"/>
      <c r="N525" s="50"/>
      <c r="O525" s="50"/>
      <c r="P525" s="52"/>
      <c r="Q525" s="52"/>
    </row>
    <row r="526" spans="7:17" ht="15.75" customHeight="1" x14ac:dyDescent="0.35">
      <c r="G526" s="50"/>
      <c r="H526" s="50"/>
      <c r="I526" s="50"/>
      <c r="J526" s="50"/>
      <c r="K526" s="51"/>
      <c r="L526" s="50"/>
      <c r="M526" s="50"/>
      <c r="N526" s="50"/>
      <c r="O526" s="50"/>
      <c r="P526" s="52"/>
      <c r="Q526" s="52"/>
    </row>
    <row r="527" spans="7:17" ht="15.75" customHeight="1" x14ac:dyDescent="0.35">
      <c r="G527" s="50"/>
      <c r="H527" s="50"/>
      <c r="I527" s="50"/>
      <c r="J527" s="50"/>
      <c r="K527" s="51"/>
      <c r="L527" s="50"/>
      <c r="M527" s="50"/>
      <c r="N527" s="50"/>
      <c r="O527" s="50"/>
      <c r="P527" s="52"/>
      <c r="Q527" s="52"/>
    </row>
    <row r="528" spans="7:17" ht="15.75" customHeight="1" x14ac:dyDescent="0.35">
      <c r="G528" s="50"/>
      <c r="H528" s="50"/>
      <c r="I528" s="50"/>
      <c r="J528" s="50"/>
      <c r="K528" s="51"/>
      <c r="L528" s="50"/>
      <c r="M528" s="50"/>
      <c r="N528" s="50"/>
      <c r="O528" s="50"/>
      <c r="P528" s="52"/>
      <c r="Q528" s="52"/>
    </row>
    <row r="529" spans="7:17" ht="15.75" customHeight="1" x14ac:dyDescent="0.35">
      <c r="G529" s="50"/>
      <c r="H529" s="50"/>
      <c r="I529" s="50"/>
      <c r="J529" s="50"/>
      <c r="K529" s="51"/>
      <c r="L529" s="50"/>
      <c r="M529" s="50"/>
      <c r="N529" s="50"/>
      <c r="O529" s="50"/>
      <c r="P529" s="52"/>
      <c r="Q529" s="52"/>
    </row>
    <row r="530" spans="7:17" ht="15.75" customHeight="1" x14ac:dyDescent="0.35">
      <c r="G530" s="50"/>
      <c r="H530" s="50"/>
      <c r="I530" s="50"/>
      <c r="J530" s="50"/>
      <c r="K530" s="51"/>
      <c r="L530" s="50"/>
      <c r="M530" s="50"/>
      <c r="N530" s="50"/>
      <c r="O530" s="50"/>
      <c r="P530" s="52"/>
      <c r="Q530" s="52"/>
    </row>
    <row r="531" spans="7:17" ht="15.75" customHeight="1" x14ac:dyDescent="0.35">
      <c r="G531" s="50"/>
      <c r="H531" s="50"/>
      <c r="I531" s="50"/>
      <c r="J531" s="50"/>
      <c r="K531" s="51"/>
      <c r="L531" s="50"/>
      <c r="M531" s="50"/>
      <c r="N531" s="50"/>
      <c r="O531" s="50"/>
      <c r="P531" s="52"/>
      <c r="Q531" s="52"/>
    </row>
    <row r="532" spans="7:17" ht="15.75" customHeight="1" x14ac:dyDescent="0.35">
      <c r="G532" s="50"/>
      <c r="H532" s="50"/>
      <c r="I532" s="50"/>
      <c r="J532" s="50"/>
      <c r="K532" s="51"/>
      <c r="L532" s="50"/>
      <c r="M532" s="50"/>
      <c r="N532" s="50"/>
      <c r="O532" s="50"/>
      <c r="P532" s="52"/>
      <c r="Q532" s="52"/>
    </row>
    <row r="533" spans="7:17" ht="15.75" customHeight="1" x14ac:dyDescent="0.35">
      <c r="G533" s="50"/>
      <c r="H533" s="50"/>
      <c r="I533" s="50"/>
      <c r="J533" s="50"/>
      <c r="K533" s="51"/>
      <c r="L533" s="50"/>
      <c r="M533" s="50"/>
      <c r="N533" s="50"/>
      <c r="O533" s="50"/>
      <c r="P533" s="52"/>
      <c r="Q533" s="52"/>
    </row>
    <row r="534" spans="7:17" ht="15.75" customHeight="1" x14ac:dyDescent="0.35">
      <c r="G534" s="50"/>
      <c r="H534" s="50"/>
      <c r="I534" s="50"/>
      <c r="J534" s="50"/>
      <c r="K534" s="51"/>
      <c r="L534" s="50"/>
      <c r="M534" s="50"/>
      <c r="N534" s="50"/>
      <c r="O534" s="50"/>
      <c r="P534" s="52"/>
      <c r="Q534" s="52"/>
    </row>
    <row r="535" spans="7:17" ht="15.75" customHeight="1" x14ac:dyDescent="0.35">
      <c r="G535" s="50"/>
      <c r="H535" s="50"/>
      <c r="I535" s="50"/>
      <c r="J535" s="50"/>
      <c r="K535" s="51"/>
      <c r="L535" s="50"/>
      <c r="M535" s="50"/>
      <c r="N535" s="50"/>
      <c r="O535" s="50"/>
      <c r="P535" s="52"/>
      <c r="Q535" s="52"/>
    </row>
    <row r="536" spans="7:17" ht="15.75" customHeight="1" x14ac:dyDescent="0.35">
      <c r="G536" s="50"/>
      <c r="H536" s="50"/>
      <c r="I536" s="50"/>
      <c r="J536" s="50"/>
      <c r="K536" s="51"/>
      <c r="L536" s="50"/>
      <c r="M536" s="50"/>
      <c r="N536" s="50"/>
      <c r="O536" s="50"/>
      <c r="P536" s="52"/>
      <c r="Q536" s="52"/>
    </row>
    <row r="537" spans="7:17" ht="15.75" customHeight="1" x14ac:dyDescent="0.35">
      <c r="G537" s="50"/>
      <c r="H537" s="50"/>
      <c r="I537" s="50"/>
      <c r="J537" s="50"/>
      <c r="K537" s="51"/>
      <c r="L537" s="50"/>
      <c r="M537" s="50"/>
      <c r="N537" s="50"/>
      <c r="O537" s="50"/>
      <c r="P537" s="52"/>
      <c r="Q537" s="52"/>
    </row>
    <row r="538" spans="7:17" ht="15.75" customHeight="1" x14ac:dyDescent="0.35">
      <c r="G538" s="50"/>
      <c r="H538" s="50"/>
      <c r="I538" s="50"/>
      <c r="J538" s="50"/>
      <c r="K538" s="51"/>
      <c r="L538" s="50"/>
      <c r="M538" s="50"/>
      <c r="N538" s="50"/>
      <c r="O538" s="50"/>
      <c r="P538" s="52"/>
      <c r="Q538" s="52"/>
    </row>
    <row r="539" spans="7:17" ht="15.75" customHeight="1" x14ac:dyDescent="0.35">
      <c r="G539" s="50"/>
      <c r="H539" s="50"/>
      <c r="I539" s="50"/>
      <c r="J539" s="50"/>
      <c r="K539" s="51"/>
      <c r="L539" s="50"/>
      <c r="M539" s="50"/>
      <c r="N539" s="50"/>
      <c r="O539" s="50"/>
      <c r="P539" s="52"/>
      <c r="Q539" s="52"/>
    </row>
    <row r="540" spans="7:17" ht="15.75" customHeight="1" x14ac:dyDescent="0.35">
      <c r="G540" s="50"/>
      <c r="H540" s="50"/>
      <c r="I540" s="50"/>
      <c r="J540" s="50"/>
      <c r="K540" s="51"/>
      <c r="L540" s="50"/>
      <c r="M540" s="50"/>
      <c r="N540" s="50"/>
      <c r="O540" s="50"/>
      <c r="P540" s="52"/>
      <c r="Q540" s="52"/>
    </row>
    <row r="541" spans="7:17" ht="15.75" customHeight="1" x14ac:dyDescent="0.35">
      <c r="G541" s="50"/>
      <c r="H541" s="50"/>
      <c r="I541" s="50"/>
      <c r="J541" s="50"/>
      <c r="K541" s="51"/>
      <c r="L541" s="50"/>
      <c r="M541" s="50"/>
      <c r="N541" s="50"/>
      <c r="O541" s="50"/>
      <c r="P541" s="52"/>
      <c r="Q541" s="52"/>
    </row>
    <row r="542" spans="7:17" ht="15.75" customHeight="1" x14ac:dyDescent="0.35">
      <c r="G542" s="50"/>
      <c r="H542" s="50"/>
      <c r="I542" s="50"/>
      <c r="J542" s="50"/>
      <c r="K542" s="51"/>
      <c r="L542" s="50"/>
      <c r="M542" s="50"/>
      <c r="N542" s="50"/>
      <c r="O542" s="50"/>
      <c r="P542" s="52"/>
      <c r="Q542" s="52"/>
    </row>
    <row r="543" spans="7:17" ht="15.75" customHeight="1" x14ac:dyDescent="0.35">
      <c r="G543" s="50"/>
      <c r="H543" s="50"/>
      <c r="I543" s="50"/>
      <c r="J543" s="50"/>
      <c r="K543" s="51"/>
      <c r="L543" s="50"/>
      <c r="M543" s="50"/>
      <c r="N543" s="50"/>
      <c r="O543" s="50"/>
      <c r="P543" s="52"/>
      <c r="Q543" s="52"/>
    </row>
    <row r="544" spans="7:17" ht="15.75" customHeight="1" x14ac:dyDescent="0.35">
      <c r="G544" s="50"/>
      <c r="H544" s="50"/>
      <c r="I544" s="50"/>
      <c r="J544" s="50"/>
      <c r="K544" s="51"/>
      <c r="L544" s="50"/>
      <c r="M544" s="50"/>
      <c r="N544" s="50"/>
      <c r="O544" s="50"/>
      <c r="P544" s="52"/>
      <c r="Q544" s="52"/>
    </row>
    <row r="545" spans="7:17" ht="15.75" customHeight="1" x14ac:dyDescent="0.35">
      <c r="G545" s="50"/>
      <c r="H545" s="50"/>
      <c r="I545" s="50"/>
      <c r="J545" s="50"/>
      <c r="K545" s="51"/>
      <c r="L545" s="50"/>
      <c r="M545" s="50"/>
      <c r="N545" s="50"/>
      <c r="O545" s="50"/>
      <c r="P545" s="52"/>
      <c r="Q545" s="52"/>
    </row>
    <row r="546" spans="7:17" ht="15.75" customHeight="1" x14ac:dyDescent="0.35">
      <c r="G546" s="50"/>
      <c r="H546" s="50"/>
      <c r="I546" s="50"/>
      <c r="J546" s="50"/>
      <c r="K546" s="51"/>
      <c r="L546" s="50"/>
      <c r="M546" s="50"/>
      <c r="N546" s="50"/>
      <c r="O546" s="50"/>
      <c r="P546" s="52"/>
      <c r="Q546" s="52"/>
    </row>
    <row r="547" spans="7:17" ht="15.75" customHeight="1" x14ac:dyDescent="0.35">
      <c r="G547" s="50"/>
      <c r="H547" s="50"/>
      <c r="I547" s="50"/>
      <c r="J547" s="50"/>
      <c r="K547" s="51"/>
      <c r="L547" s="50"/>
      <c r="M547" s="50"/>
      <c r="N547" s="50"/>
      <c r="O547" s="50"/>
      <c r="P547" s="52"/>
      <c r="Q547" s="52"/>
    </row>
    <row r="548" spans="7:17" ht="15.75" customHeight="1" x14ac:dyDescent="0.35">
      <c r="G548" s="50"/>
      <c r="H548" s="50"/>
      <c r="I548" s="50"/>
      <c r="J548" s="50"/>
      <c r="K548" s="51"/>
      <c r="L548" s="50"/>
      <c r="M548" s="50"/>
      <c r="N548" s="50"/>
      <c r="O548" s="50"/>
      <c r="P548" s="52"/>
      <c r="Q548" s="52"/>
    </row>
    <row r="549" spans="7:17" ht="15.75" customHeight="1" x14ac:dyDescent="0.35">
      <c r="G549" s="50"/>
      <c r="H549" s="50"/>
      <c r="I549" s="50"/>
      <c r="J549" s="50"/>
      <c r="K549" s="51"/>
      <c r="L549" s="50"/>
      <c r="M549" s="50"/>
      <c r="N549" s="50"/>
      <c r="O549" s="50"/>
      <c r="P549" s="52"/>
      <c r="Q549" s="52"/>
    </row>
    <row r="550" spans="7:17" ht="15.75" customHeight="1" x14ac:dyDescent="0.35">
      <c r="G550" s="50"/>
      <c r="H550" s="50"/>
      <c r="I550" s="50"/>
      <c r="J550" s="50"/>
      <c r="K550" s="51"/>
      <c r="L550" s="50"/>
      <c r="M550" s="50"/>
      <c r="N550" s="50"/>
      <c r="O550" s="50"/>
      <c r="P550" s="52"/>
      <c r="Q550" s="52"/>
    </row>
    <row r="551" spans="7:17" ht="15.75" customHeight="1" x14ac:dyDescent="0.35">
      <c r="G551" s="50"/>
      <c r="H551" s="50"/>
      <c r="I551" s="50"/>
      <c r="J551" s="50"/>
      <c r="K551" s="51"/>
      <c r="L551" s="50"/>
      <c r="M551" s="50"/>
      <c r="N551" s="50"/>
      <c r="O551" s="50"/>
      <c r="P551" s="52"/>
      <c r="Q551" s="52"/>
    </row>
    <row r="552" spans="7:17" ht="15.75" customHeight="1" x14ac:dyDescent="0.35">
      <c r="G552" s="50"/>
      <c r="H552" s="50"/>
      <c r="I552" s="50"/>
      <c r="J552" s="50"/>
      <c r="K552" s="51"/>
      <c r="L552" s="50"/>
      <c r="M552" s="50"/>
      <c r="N552" s="50"/>
      <c r="O552" s="50"/>
      <c r="P552" s="52"/>
      <c r="Q552" s="52"/>
    </row>
    <row r="553" spans="7:17" ht="15.75" customHeight="1" x14ac:dyDescent="0.35">
      <c r="G553" s="50"/>
      <c r="H553" s="50"/>
      <c r="I553" s="50"/>
      <c r="J553" s="50"/>
      <c r="K553" s="51"/>
      <c r="L553" s="50"/>
      <c r="M553" s="50"/>
      <c r="N553" s="50"/>
      <c r="O553" s="50"/>
      <c r="P553" s="52"/>
      <c r="Q553" s="52"/>
    </row>
    <row r="554" spans="7:17" ht="15.75" customHeight="1" x14ac:dyDescent="0.35">
      <c r="G554" s="50"/>
      <c r="H554" s="50"/>
      <c r="I554" s="50"/>
      <c r="J554" s="50"/>
      <c r="K554" s="51"/>
      <c r="L554" s="50"/>
      <c r="M554" s="50"/>
      <c r="N554" s="50"/>
      <c r="O554" s="50"/>
      <c r="P554" s="52"/>
      <c r="Q554" s="52"/>
    </row>
    <row r="555" spans="7:17" ht="15.75" customHeight="1" x14ac:dyDescent="0.35">
      <c r="G555" s="50"/>
      <c r="H555" s="50"/>
      <c r="I555" s="50"/>
      <c r="J555" s="50"/>
      <c r="K555" s="51"/>
      <c r="L555" s="50"/>
      <c r="M555" s="50"/>
      <c r="N555" s="50"/>
      <c r="O555" s="50"/>
      <c r="P555" s="52"/>
      <c r="Q555" s="52"/>
    </row>
    <row r="556" spans="7:17" ht="15.75" customHeight="1" x14ac:dyDescent="0.35">
      <c r="G556" s="50"/>
      <c r="H556" s="50"/>
      <c r="I556" s="50"/>
      <c r="J556" s="50"/>
      <c r="K556" s="51"/>
      <c r="L556" s="50"/>
      <c r="M556" s="50"/>
      <c r="N556" s="50"/>
      <c r="O556" s="50"/>
      <c r="P556" s="52"/>
      <c r="Q556" s="52"/>
    </row>
    <row r="557" spans="7:17" ht="15.75" customHeight="1" x14ac:dyDescent="0.35">
      <c r="G557" s="50"/>
      <c r="H557" s="50"/>
      <c r="I557" s="50"/>
      <c r="J557" s="50"/>
      <c r="K557" s="51"/>
      <c r="L557" s="50"/>
      <c r="M557" s="50"/>
      <c r="N557" s="50"/>
      <c r="O557" s="50"/>
      <c r="P557" s="52"/>
      <c r="Q557" s="52"/>
    </row>
    <row r="558" spans="7:17" ht="15.75" customHeight="1" x14ac:dyDescent="0.35">
      <c r="G558" s="50"/>
      <c r="H558" s="50"/>
      <c r="I558" s="50"/>
      <c r="J558" s="50"/>
      <c r="K558" s="51"/>
      <c r="L558" s="50"/>
      <c r="M558" s="50"/>
      <c r="N558" s="50"/>
      <c r="O558" s="50"/>
      <c r="P558" s="52"/>
      <c r="Q558" s="52"/>
    </row>
    <row r="559" spans="7:17" ht="15.75" customHeight="1" x14ac:dyDescent="0.35">
      <c r="G559" s="50"/>
      <c r="H559" s="50"/>
      <c r="I559" s="50"/>
      <c r="J559" s="50"/>
      <c r="K559" s="51"/>
      <c r="L559" s="50"/>
      <c r="M559" s="50"/>
      <c r="N559" s="50"/>
      <c r="O559" s="50"/>
      <c r="P559" s="52"/>
      <c r="Q559" s="52"/>
    </row>
    <row r="560" spans="7:17" ht="15.75" customHeight="1" x14ac:dyDescent="0.35">
      <c r="G560" s="50"/>
      <c r="H560" s="50"/>
      <c r="I560" s="50"/>
      <c r="J560" s="50"/>
      <c r="K560" s="51"/>
      <c r="L560" s="50"/>
      <c r="M560" s="50"/>
      <c r="N560" s="50"/>
      <c r="O560" s="50"/>
      <c r="P560" s="52"/>
      <c r="Q560" s="52"/>
    </row>
    <row r="561" spans="7:17" ht="15.75" customHeight="1" x14ac:dyDescent="0.35">
      <c r="G561" s="50"/>
      <c r="H561" s="50"/>
      <c r="I561" s="50"/>
      <c r="J561" s="50"/>
      <c r="K561" s="51"/>
      <c r="L561" s="50"/>
      <c r="M561" s="50"/>
      <c r="N561" s="50"/>
      <c r="O561" s="50"/>
      <c r="P561" s="52"/>
      <c r="Q561" s="52"/>
    </row>
    <row r="562" spans="7:17" ht="15.75" customHeight="1" x14ac:dyDescent="0.35">
      <c r="G562" s="50"/>
      <c r="H562" s="50"/>
      <c r="I562" s="50"/>
      <c r="J562" s="50"/>
      <c r="K562" s="51"/>
      <c r="L562" s="50"/>
      <c r="M562" s="50"/>
      <c r="N562" s="50"/>
      <c r="O562" s="50"/>
      <c r="P562" s="52"/>
      <c r="Q562" s="52"/>
    </row>
    <row r="563" spans="7:17" ht="15.75" customHeight="1" x14ac:dyDescent="0.35">
      <c r="G563" s="50"/>
      <c r="H563" s="50"/>
      <c r="I563" s="50"/>
      <c r="J563" s="50"/>
      <c r="K563" s="51"/>
      <c r="L563" s="50"/>
      <c r="M563" s="50"/>
      <c r="N563" s="50"/>
      <c r="O563" s="50"/>
      <c r="P563" s="52"/>
      <c r="Q563" s="52"/>
    </row>
    <row r="564" spans="7:17" ht="15.75" customHeight="1" x14ac:dyDescent="0.35">
      <c r="G564" s="50"/>
      <c r="H564" s="50"/>
      <c r="I564" s="50"/>
      <c r="J564" s="50"/>
      <c r="K564" s="51"/>
      <c r="L564" s="50"/>
      <c r="M564" s="50"/>
      <c r="N564" s="50"/>
      <c r="O564" s="50"/>
      <c r="P564" s="52"/>
      <c r="Q564" s="52"/>
    </row>
    <row r="565" spans="7:17" ht="15.75" customHeight="1" x14ac:dyDescent="0.35">
      <c r="G565" s="50"/>
      <c r="H565" s="50"/>
      <c r="I565" s="50"/>
      <c r="J565" s="50"/>
      <c r="K565" s="51"/>
      <c r="L565" s="50"/>
      <c r="M565" s="50"/>
      <c r="N565" s="50"/>
      <c r="O565" s="50"/>
      <c r="P565" s="52"/>
      <c r="Q565" s="52"/>
    </row>
    <row r="566" spans="7:17" ht="15.75" customHeight="1" x14ac:dyDescent="0.35">
      <c r="G566" s="50"/>
      <c r="H566" s="50"/>
      <c r="I566" s="50"/>
      <c r="J566" s="50"/>
      <c r="K566" s="51"/>
      <c r="L566" s="50"/>
      <c r="M566" s="50"/>
      <c r="N566" s="50"/>
      <c r="O566" s="50"/>
      <c r="P566" s="52"/>
      <c r="Q566" s="52"/>
    </row>
    <row r="567" spans="7:17" ht="15.75" customHeight="1" x14ac:dyDescent="0.35">
      <c r="G567" s="50"/>
      <c r="H567" s="50"/>
      <c r="I567" s="50"/>
      <c r="J567" s="50"/>
      <c r="K567" s="51"/>
      <c r="L567" s="50"/>
      <c r="M567" s="50"/>
      <c r="N567" s="50"/>
      <c r="O567" s="50"/>
      <c r="P567" s="52"/>
      <c r="Q567" s="52"/>
    </row>
    <row r="568" spans="7:17" ht="15.75" customHeight="1" x14ac:dyDescent="0.35">
      <c r="G568" s="50"/>
      <c r="H568" s="50"/>
      <c r="I568" s="50"/>
      <c r="J568" s="50"/>
      <c r="K568" s="51"/>
      <c r="L568" s="50"/>
      <c r="M568" s="50"/>
      <c r="N568" s="50"/>
      <c r="O568" s="50"/>
      <c r="P568" s="52"/>
      <c r="Q568" s="52"/>
    </row>
    <row r="569" spans="7:17" ht="15.75" customHeight="1" x14ac:dyDescent="0.35">
      <c r="G569" s="50"/>
      <c r="H569" s="50"/>
      <c r="I569" s="50"/>
      <c r="J569" s="50"/>
      <c r="K569" s="51"/>
      <c r="L569" s="50"/>
      <c r="M569" s="50"/>
      <c r="N569" s="50"/>
      <c r="O569" s="50"/>
      <c r="P569" s="52"/>
      <c r="Q569" s="52"/>
    </row>
    <row r="570" spans="7:17" ht="15.75" customHeight="1" x14ac:dyDescent="0.35">
      <c r="G570" s="50"/>
      <c r="H570" s="50"/>
      <c r="I570" s="50"/>
      <c r="J570" s="50"/>
      <c r="K570" s="51"/>
      <c r="L570" s="50"/>
      <c r="M570" s="50"/>
      <c r="N570" s="50"/>
      <c r="O570" s="50"/>
      <c r="P570" s="52"/>
      <c r="Q570" s="52"/>
    </row>
    <row r="571" spans="7:17" ht="15.75" customHeight="1" x14ac:dyDescent="0.35">
      <c r="G571" s="50"/>
      <c r="H571" s="50"/>
      <c r="I571" s="50"/>
      <c r="J571" s="50"/>
      <c r="K571" s="51"/>
      <c r="L571" s="50"/>
      <c r="M571" s="50"/>
      <c r="N571" s="50"/>
      <c r="O571" s="50"/>
      <c r="P571" s="52"/>
      <c r="Q571" s="52"/>
    </row>
    <row r="572" spans="7:17" ht="15.75" customHeight="1" x14ac:dyDescent="0.35">
      <c r="G572" s="50"/>
      <c r="H572" s="50"/>
      <c r="I572" s="50"/>
      <c r="J572" s="50"/>
      <c r="K572" s="51"/>
      <c r="L572" s="50"/>
      <c r="M572" s="50"/>
      <c r="N572" s="50"/>
      <c r="O572" s="50"/>
      <c r="P572" s="52"/>
      <c r="Q572" s="52"/>
    </row>
    <row r="573" spans="7:17" ht="15.75" customHeight="1" x14ac:dyDescent="0.35">
      <c r="G573" s="50"/>
      <c r="H573" s="50"/>
      <c r="I573" s="50"/>
      <c r="J573" s="50"/>
      <c r="K573" s="51"/>
      <c r="L573" s="50"/>
      <c r="M573" s="50"/>
      <c r="N573" s="50"/>
      <c r="O573" s="50"/>
      <c r="P573" s="52"/>
      <c r="Q573" s="52"/>
    </row>
    <row r="574" spans="7:17" ht="15.75" customHeight="1" x14ac:dyDescent="0.35">
      <c r="G574" s="50"/>
      <c r="H574" s="50"/>
      <c r="I574" s="50"/>
      <c r="J574" s="50"/>
      <c r="K574" s="51"/>
      <c r="L574" s="50"/>
      <c r="M574" s="50"/>
      <c r="N574" s="50"/>
      <c r="O574" s="50"/>
      <c r="P574" s="52"/>
      <c r="Q574" s="52"/>
    </row>
    <row r="575" spans="7:17" ht="15.75" customHeight="1" x14ac:dyDescent="0.35">
      <c r="G575" s="50"/>
      <c r="H575" s="50"/>
      <c r="I575" s="50"/>
      <c r="J575" s="50"/>
      <c r="K575" s="51"/>
      <c r="L575" s="50"/>
      <c r="M575" s="50"/>
      <c r="N575" s="50"/>
      <c r="O575" s="50"/>
      <c r="P575" s="52"/>
      <c r="Q575" s="52"/>
    </row>
    <row r="576" spans="7:17" ht="15.75" customHeight="1" x14ac:dyDescent="0.35">
      <c r="G576" s="50"/>
      <c r="H576" s="50"/>
      <c r="I576" s="50"/>
      <c r="J576" s="50"/>
      <c r="K576" s="51"/>
      <c r="L576" s="50"/>
      <c r="M576" s="50"/>
      <c r="N576" s="50"/>
      <c r="O576" s="50"/>
      <c r="P576" s="52"/>
      <c r="Q576" s="52"/>
    </row>
    <row r="577" spans="7:17" ht="15.75" customHeight="1" x14ac:dyDescent="0.35">
      <c r="G577" s="50"/>
      <c r="H577" s="50"/>
      <c r="I577" s="50"/>
      <c r="J577" s="50"/>
      <c r="K577" s="51"/>
      <c r="L577" s="50"/>
      <c r="M577" s="50"/>
      <c r="N577" s="50"/>
      <c r="O577" s="50"/>
      <c r="P577" s="52"/>
      <c r="Q577" s="52"/>
    </row>
    <row r="578" spans="7:17" ht="15.75" customHeight="1" x14ac:dyDescent="0.35">
      <c r="G578" s="50"/>
      <c r="H578" s="50"/>
      <c r="I578" s="50"/>
      <c r="J578" s="50"/>
      <c r="K578" s="51"/>
      <c r="L578" s="50"/>
      <c r="M578" s="50"/>
      <c r="N578" s="50"/>
      <c r="O578" s="50"/>
      <c r="P578" s="52"/>
      <c r="Q578" s="52"/>
    </row>
    <row r="579" spans="7:17" ht="15.75" customHeight="1" x14ac:dyDescent="0.35">
      <c r="G579" s="50"/>
      <c r="H579" s="50"/>
      <c r="I579" s="50"/>
      <c r="J579" s="50"/>
      <c r="K579" s="51"/>
      <c r="L579" s="50"/>
      <c r="M579" s="50"/>
      <c r="N579" s="50"/>
      <c r="O579" s="50"/>
      <c r="P579" s="52"/>
      <c r="Q579" s="52"/>
    </row>
    <row r="580" spans="7:17" ht="15.75" customHeight="1" x14ac:dyDescent="0.35">
      <c r="G580" s="50"/>
      <c r="H580" s="50"/>
      <c r="I580" s="50"/>
      <c r="J580" s="50"/>
      <c r="K580" s="51"/>
      <c r="L580" s="50"/>
      <c r="M580" s="50"/>
      <c r="N580" s="50"/>
      <c r="O580" s="50"/>
      <c r="P580" s="52"/>
      <c r="Q580" s="52"/>
    </row>
    <row r="581" spans="7:17" ht="15.75" customHeight="1" x14ac:dyDescent="0.35">
      <c r="G581" s="50"/>
      <c r="H581" s="50"/>
      <c r="I581" s="50"/>
      <c r="J581" s="50"/>
      <c r="K581" s="51"/>
      <c r="L581" s="50"/>
      <c r="M581" s="50"/>
      <c r="N581" s="50"/>
      <c r="O581" s="50"/>
      <c r="P581" s="52"/>
      <c r="Q581" s="52"/>
    </row>
    <row r="582" spans="7:17" ht="15.75" customHeight="1" x14ac:dyDescent="0.35">
      <c r="G582" s="50"/>
      <c r="H582" s="50"/>
      <c r="I582" s="50"/>
      <c r="J582" s="50"/>
      <c r="K582" s="51"/>
      <c r="L582" s="50"/>
      <c r="M582" s="50"/>
      <c r="N582" s="50"/>
      <c r="O582" s="50"/>
      <c r="P582" s="52"/>
      <c r="Q582" s="52"/>
    </row>
    <row r="583" spans="7:17" ht="15.75" customHeight="1" x14ac:dyDescent="0.35">
      <c r="G583" s="50"/>
      <c r="H583" s="50"/>
      <c r="I583" s="50"/>
      <c r="J583" s="50"/>
      <c r="K583" s="51"/>
      <c r="L583" s="50"/>
      <c r="M583" s="50"/>
      <c r="N583" s="50"/>
      <c r="O583" s="50"/>
      <c r="P583" s="52"/>
      <c r="Q583" s="52"/>
    </row>
    <row r="584" spans="7:17" ht="15.75" customHeight="1" x14ac:dyDescent="0.35">
      <c r="G584" s="50"/>
      <c r="H584" s="50"/>
      <c r="I584" s="50"/>
      <c r="J584" s="50"/>
      <c r="K584" s="51"/>
      <c r="L584" s="50"/>
      <c r="M584" s="50"/>
      <c r="N584" s="50"/>
      <c r="O584" s="50"/>
      <c r="P584" s="52"/>
      <c r="Q584" s="52"/>
    </row>
    <row r="585" spans="7:17" ht="15.75" customHeight="1" x14ac:dyDescent="0.35">
      <c r="G585" s="50"/>
      <c r="H585" s="50"/>
      <c r="I585" s="50"/>
      <c r="J585" s="50"/>
      <c r="K585" s="51"/>
      <c r="L585" s="50"/>
      <c r="M585" s="50"/>
      <c r="N585" s="50"/>
      <c r="O585" s="50"/>
      <c r="P585" s="52"/>
      <c r="Q585" s="52"/>
    </row>
    <row r="586" spans="7:17" ht="15.75" customHeight="1" x14ac:dyDescent="0.35">
      <c r="G586" s="50"/>
      <c r="H586" s="50"/>
      <c r="I586" s="50"/>
      <c r="J586" s="50"/>
      <c r="K586" s="51"/>
      <c r="L586" s="50"/>
      <c r="M586" s="50"/>
      <c r="N586" s="50"/>
      <c r="O586" s="50"/>
      <c r="P586" s="52"/>
      <c r="Q586" s="52"/>
    </row>
    <row r="587" spans="7:17" ht="15.75" customHeight="1" x14ac:dyDescent="0.35">
      <c r="G587" s="50"/>
      <c r="H587" s="50"/>
      <c r="I587" s="50"/>
      <c r="J587" s="50"/>
      <c r="K587" s="51"/>
      <c r="L587" s="50"/>
      <c r="M587" s="50"/>
      <c r="N587" s="50"/>
      <c r="O587" s="50"/>
      <c r="P587" s="52"/>
      <c r="Q587" s="52"/>
    </row>
    <row r="588" spans="7:17" ht="15.75" customHeight="1" x14ac:dyDescent="0.35">
      <c r="G588" s="50"/>
      <c r="H588" s="50"/>
      <c r="I588" s="50"/>
      <c r="J588" s="50"/>
      <c r="K588" s="51"/>
      <c r="L588" s="50"/>
      <c r="M588" s="50"/>
      <c r="N588" s="50"/>
      <c r="O588" s="50"/>
      <c r="P588" s="52"/>
      <c r="Q588" s="52"/>
    </row>
    <row r="589" spans="7:17" ht="15.75" customHeight="1" x14ac:dyDescent="0.35">
      <c r="G589" s="50"/>
      <c r="H589" s="50"/>
      <c r="I589" s="50"/>
      <c r="J589" s="50"/>
      <c r="K589" s="51"/>
      <c r="L589" s="50"/>
      <c r="M589" s="50"/>
      <c r="N589" s="50"/>
      <c r="O589" s="50"/>
      <c r="P589" s="52"/>
      <c r="Q589" s="52"/>
    </row>
    <row r="590" spans="7:17" ht="15.75" customHeight="1" x14ac:dyDescent="0.35">
      <c r="G590" s="50"/>
      <c r="H590" s="50"/>
      <c r="I590" s="50"/>
      <c r="J590" s="50"/>
      <c r="K590" s="51"/>
      <c r="L590" s="50"/>
      <c r="M590" s="50"/>
      <c r="N590" s="50"/>
      <c r="O590" s="50"/>
      <c r="P590" s="52"/>
      <c r="Q590" s="52"/>
    </row>
    <row r="591" spans="7:17" ht="15.75" customHeight="1" x14ac:dyDescent="0.35">
      <c r="G591" s="50"/>
      <c r="H591" s="50"/>
      <c r="I591" s="50"/>
      <c r="J591" s="50"/>
      <c r="K591" s="51"/>
      <c r="L591" s="50"/>
      <c r="M591" s="50"/>
      <c r="N591" s="50"/>
      <c r="O591" s="50"/>
      <c r="P591" s="52"/>
      <c r="Q591" s="52"/>
    </row>
    <row r="592" spans="7:17" ht="15.75" customHeight="1" x14ac:dyDescent="0.35">
      <c r="G592" s="50"/>
      <c r="H592" s="50"/>
      <c r="I592" s="50"/>
      <c r="J592" s="50"/>
      <c r="K592" s="51"/>
      <c r="L592" s="50"/>
      <c r="M592" s="50"/>
      <c r="N592" s="50"/>
      <c r="O592" s="50"/>
      <c r="P592" s="52"/>
      <c r="Q592" s="52"/>
    </row>
    <row r="593" spans="7:17" ht="15.75" customHeight="1" x14ac:dyDescent="0.35">
      <c r="G593" s="50"/>
      <c r="H593" s="50"/>
      <c r="I593" s="50"/>
      <c r="J593" s="50"/>
      <c r="K593" s="51"/>
      <c r="L593" s="50"/>
      <c r="M593" s="50"/>
      <c r="N593" s="50"/>
      <c r="O593" s="50"/>
      <c r="P593" s="52"/>
      <c r="Q593" s="52"/>
    </row>
    <row r="594" spans="7:17" ht="15.75" customHeight="1" x14ac:dyDescent="0.35">
      <c r="G594" s="50"/>
      <c r="H594" s="50"/>
      <c r="I594" s="50"/>
      <c r="J594" s="50"/>
      <c r="K594" s="51"/>
      <c r="L594" s="50"/>
      <c r="M594" s="50"/>
      <c r="N594" s="50"/>
      <c r="O594" s="50"/>
      <c r="P594" s="52"/>
      <c r="Q594" s="52"/>
    </row>
    <row r="595" spans="7:17" ht="15.75" customHeight="1" x14ac:dyDescent="0.35">
      <c r="G595" s="50"/>
      <c r="H595" s="50"/>
      <c r="I595" s="50"/>
      <c r="J595" s="50"/>
      <c r="K595" s="51"/>
      <c r="L595" s="50"/>
      <c r="M595" s="50"/>
      <c r="N595" s="50"/>
      <c r="O595" s="50"/>
      <c r="P595" s="52"/>
      <c r="Q595" s="52"/>
    </row>
    <row r="596" spans="7:17" ht="15.75" customHeight="1" x14ac:dyDescent="0.35">
      <c r="G596" s="50"/>
      <c r="H596" s="50"/>
      <c r="I596" s="50"/>
      <c r="J596" s="50"/>
      <c r="K596" s="51"/>
      <c r="L596" s="50"/>
      <c r="M596" s="50"/>
      <c r="N596" s="50"/>
      <c r="O596" s="50"/>
      <c r="P596" s="52"/>
      <c r="Q596" s="52"/>
    </row>
    <row r="597" spans="7:17" ht="15.75" customHeight="1" x14ac:dyDescent="0.35">
      <c r="G597" s="50"/>
      <c r="H597" s="50"/>
      <c r="I597" s="50"/>
      <c r="J597" s="50"/>
      <c r="K597" s="51"/>
      <c r="L597" s="50"/>
      <c r="M597" s="50"/>
      <c r="N597" s="50"/>
      <c r="O597" s="50"/>
      <c r="P597" s="52"/>
      <c r="Q597" s="52"/>
    </row>
    <row r="598" spans="7:17" ht="15.75" customHeight="1" x14ac:dyDescent="0.35">
      <c r="G598" s="50"/>
      <c r="H598" s="50"/>
      <c r="I598" s="50"/>
      <c r="J598" s="50"/>
      <c r="K598" s="51"/>
      <c r="L598" s="50"/>
      <c r="M598" s="50"/>
      <c r="N598" s="50"/>
      <c r="O598" s="50"/>
      <c r="P598" s="52"/>
      <c r="Q598" s="52"/>
    </row>
    <row r="599" spans="7:17" ht="15.75" customHeight="1" x14ac:dyDescent="0.35">
      <c r="G599" s="50"/>
      <c r="H599" s="50"/>
      <c r="I599" s="50"/>
      <c r="J599" s="50"/>
      <c r="K599" s="51"/>
      <c r="L599" s="50"/>
      <c r="M599" s="50"/>
      <c r="N599" s="50"/>
      <c r="O599" s="50"/>
      <c r="P599" s="52"/>
      <c r="Q599" s="52"/>
    </row>
    <row r="600" spans="7:17" ht="15.75" customHeight="1" x14ac:dyDescent="0.35">
      <c r="G600" s="50"/>
      <c r="H600" s="50"/>
      <c r="I600" s="50"/>
      <c r="J600" s="50"/>
      <c r="K600" s="51"/>
      <c r="L600" s="50"/>
      <c r="M600" s="50"/>
      <c r="N600" s="50"/>
      <c r="O600" s="50"/>
      <c r="P600" s="52"/>
      <c r="Q600" s="52"/>
    </row>
    <row r="601" spans="7:17" ht="15.75" customHeight="1" x14ac:dyDescent="0.35">
      <c r="G601" s="50"/>
      <c r="H601" s="50"/>
      <c r="I601" s="50"/>
      <c r="J601" s="50"/>
      <c r="K601" s="51"/>
      <c r="L601" s="50"/>
      <c r="M601" s="50"/>
      <c r="N601" s="50"/>
      <c r="O601" s="50"/>
      <c r="P601" s="52"/>
      <c r="Q601" s="52"/>
    </row>
    <row r="602" spans="7:17" ht="15.75" customHeight="1" x14ac:dyDescent="0.35">
      <c r="G602" s="50"/>
      <c r="H602" s="50"/>
      <c r="I602" s="50"/>
      <c r="J602" s="50"/>
      <c r="K602" s="51"/>
      <c r="L602" s="50"/>
      <c r="M602" s="50"/>
      <c r="N602" s="50"/>
      <c r="O602" s="50"/>
      <c r="P602" s="52"/>
      <c r="Q602" s="52"/>
    </row>
    <row r="603" spans="7:17" ht="15.75" customHeight="1" x14ac:dyDescent="0.35">
      <c r="G603" s="50"/>
      <c r="H603" s="50"/>
      <c r="I603" s="50"/>
      <c r="J603" s="50"/>
      <c r="K603" s="51"/>
      <c r="L603" s="50"/>
      <c r="M603" s="50"/>
      <c r="N603" s="50"/>
      <c r="O603" s="50"/>
      <c r="P603" s="52"/>
      <c r="Q603" s="52"/>
    </row>
    <row r="604" spans="7:17" ht="15.75" customHeight="1" x14ac:dyDescent="0.35">
      <c r="G604" s="50"/>
      <c r="H604" s="50"/>
      <c r="I604" s="50"/>
      <c r="J604" s="50"/>
      <c r="K604" s="51"/>
      <c r="L604" s="50"/>
      <c r="M604" s="50"/>
      <c r="N604" s="50"/>
      <c r="O604" s="50"/>
      <c r="P604" s="52"/>
      <c r="Q604" s="52"/>
    </row>
    <row r="605" spans="7:17" ht="15.75" customHeight="1" x14ac:dyDescent="0.35">
      <c r="G605" s="50"/>
      <c r="H605" s="50"/>
      <c r="I605" s="50"/>
      <c r="J605" s="50"/>
      <c r="K605" s="51"/>
      <c r="L605" s="50"/>
      <c r="M605" s="50"/>
      <c r="N605" s="50"/>
      <c r="O605" s="50"/>
      <c r="P605" s="52"/>
      <c r="Q605" s="52"/>
    </row>
    <row r="606" spans="7:17" ht="15.75" customHeight="1" x14ac:dyDescent="0.35">
      <c r="G606" s="50"/>
      <c r="H606" s="50"/>
      <c r="I606" s="50"/>
      <c r="J606" s="50"/>
      <c r="K606" s="51"/>
      <c r="L606" s="50"/>
      <c r="M606" s="50"/>
      <c r="N606" s="50"/>
      <c r="O606" s="50"/>
      <c r="P606" s="52"/>
      <c r="Q606" s="52"/>
    </row>
    <row r="607" spans="7:17" ht="15.75" customHeight="1" x14ac:dyDescent="0.35">
      <c r="G607" s="50"/>
      <c r="H607" s="50"/>
      <c r="I607" s="50"/>
      <c r="J607" s="50"/>
      <c r="K607" s="51"/>
      <c r="L607" s="50"/>
      <c r="M607" s="50"/>
      <c r="N607" s="50"/>
      <c r="O607" s="50"/>
      <c r="P607" s="52"/>
      <c r="Q607" s="52"/>
    </row>
    <row r="608" spans="7:17" ht="15.75" customHeight="1" x14ac:dyDescent="0.35">
      <c r="G608" s="50"/>
      <c r="H608" s="50"/>
      <c r="I608" s="50"/>
      <c r="J608" s="50"/>
      <c r="K608" s="51"/>
      <c r="L608" s="50"/>
      <c r="M608" s="50"/>
      <c r="N608" s="50"/>
      <c r="O608" s="50"/>
      <c r="P608" s="52"/>
      <c r="Q608" s="52"/>
    </row>
    <row r="609" spans="7:17" ht="15.75" customHeight="1" x14ac:dyDescent="0.35">
      <c r="G609" s="50"/>
      <c r="H609" s="50"/>
      <c r="I609" s="50"/>
      <c r="J609" s="50"/>
      <c r="K609" s="51"/>
      <c r="L609" s="50"/>
      <c r="M609" s="50"/>
      <c r="N609" s="50"/>
      <c r="O609" s="50"/>
      <c r="P609" s="52"/>
      <c r="Q609" s="52"/>
    </row>
    <row r="610" spans="7:17" ht="15.75" customHeight="1" x14ac:dyDescent="0.35">
      <c r="G610" s="50"/>
      <c r="H610" s="50"/>
      <c r="I610" s="50"/>
      <c r="J610" s="50"/>
      <c r="K610" s="51"/>
      <c r="L610" s="50"/>
      <c r="M610" s="50"/>
      <c r="N610" s="50"/>
      <c r="O610" s="50"/>
      <c r="P610" s="52"/>
      <c r="Q610" s="52"/>
    </row>
    <row r="611" spans="7:17" ht="15.75" customHeight="1" x14ac:dyDescent="0.35">
      <c r="G611" s="50"/>
      <c r="H611" s="50"/>
      <c r="I611" s="50"/>
      <c r="J611" s="50"/>
      <c r="K611" s="51"/>
      <c r="L611" s="50"/>
      <c r="M611" s="50"/>
      <c r="N611" s="50"/>
      <c r="O611" s="50"/>
      <c r="P611" s="52"/>
      <c r="Q611" s="52"/>
    </row>
    <row r="612" spans="7:17" ht="15.75" customHeight="1" x14ac:dyDescent="0.35">
      <c r="G612" s="50"/>
      <c r="H612" s="50"/>
      <c r="I612" s="50"/>
      <c r="J612" s="50"/>
      <c r="K612" s="51"/>
      <c r="L612" s="50"/>
      <c r="M612" s="50"/>
      <c r="N612" s="50"/>
      <c r="O612" s="50"/>
      <c r="P612" s="52"/>
      <c r="Q612" s="52"/>
    </row>
    <row r="613" spans="7:17" ht="15.75" customHeight="1" x14ac:dyDescent="0.35">
      <c r="G613" s="50"/>
      <c r="H613" s="50"/>
      <c r="I613" s="50"/>
      <c r="J613" s="50"/>
      <c r="K613" s="51"/>
      <c r="L613" s="50"/>
      <c r="M613" s="50"/>
      <c r="N613" s="50"/>
      <c r="O613" s="50"/>
      <c r="P613" s="52"/>
      <c r="Q613" s="52"/>
    </row>
    <row r="614" spans="7:17" ht="15.75" customHeight="1" x14ac:dyDescent="0.35">
      <c r="G614" s="50"/>
      <c r="H614" s="50"/>
      <c r="I614" s="50"/>
      <c r="J614" s="50"/>
      <c r="K614" s="51"/>
      <c r="L614" s="50"/>
      <c r="M614" s="50"/>
      <c r="N614" s="50"/>
      <c r="O614" s="50"/>
      <c r="P614" s="52"/>
      <c r="Q614" s="52"/>
    </row>
    <row r="615" spans="7:17" ht="15.75" customHeight="1" x14ac:dyDescent="0.35">
      <c r="G615" s="50"/>
      <c r="H615" s="50"/>
      <c r="I615" s="50"/>
      <c r="J615" s="50"/>
      <c r="K615" s="51"/>
      <c r="L615" s="50"/>
      <c r="M615" s="50"/>
      <c r="N615" s="50"/>
      <c r="O615" s="50"/>
      <c r="P615" s="52"/>
      <c r="Q615" s="52"/>
    </row>
    <row r="616" spans="7:17" ht="15.75" customHeight="1" x14ac:dyDescent="0.35">
      <c r="G616" s="50"/>
      <c r="H616" s="50"/>
      <c r="I616" s="50"/>
      <c r="J616" s="50"/>
      <c r="K616" s="51"/>
      <c r="L616" s="50"/>
      <c r="M616" s="50"/>
      <c r="N616" s="50"/>
      <c r="O616" s="50"/>
      <c r="P616" s="52"/>
      <c r="Q616" s="52"/>
    </row>
    <row r="617" spans="7:17" ht="15.75" customHeight="1" x14ac:dyDescent="0.35">
      <c r="G617" s="50"/>
      <c r="H617" s="50"/>
      <c r="I617" s="50"/>
      <c r="J617" s="50"/>
      <c r="K617" s="51"/>
      <c r="L617" s="50"/>
      <c r="M617" s="50"/>
      <c r="N617" s="50"/>
      <c r="O617" s="50"/>
      <c r="P617" s="52"/>
      <c r="Q617" s="52"/>
    </row>
    <row r="618" spans="7:17" ht="15.75" customHeight="1" x14ac:dyDescent="0.35">
      <c r="G618" s="50"/>
      <c r="H618" s="50"/>
      <c r="I618" s="50"/>
      <c r="J618" s="50"/>
      <c r="K618" s="51"/>
      <c r="L618" s="50"/>
      <c r="M618" s="50"/>
      <c r="N618" s="50"/>
      <c r="O618" s="50"/>
      <c r="P618" s="52"/>
      <c r="Q618" s="52"/>
    </row>
    <row r="619" spans="7:17" ht="15.75" customHeight="1" x14ac:dyDescent="0.35">
      <c r="G619" s="50"/>
      <c r="H619" s="50"/>
      <c r="I619" s="50"/>
      <c r="J619" s="50"/>
      <c r="K619" s="51"/>
      <c r="L619" s="50"/>
      <c r="M619" s="50"/>
      <c r="N619" s="50"/>
      <c r="O619" s="50"/>
      <c r="P619" s="52"/>
      <c r="Q619" s="52"/>
    </row>
    <row r="620" spans="7:17" ht="15.75" customHeight="1" x14ac:dyDescent="0.35">
      <c r="G620" s="50"/>
      <c r="H620" s="50"/>
      <c r="I620" s="50"/>
      <c r="J620" s="50"/>
      <c r="K620" s="51"/>
      <c r="L620" s="50"/>
      <c r="M620" s="50"/>
      <c r="N620" s="50"/>
      <c r="O620" s="50"/>
      <c r="P620" s="52"/>
      <c r="Q620" s="52"/>
    </row>
    <row r="621" spans="7:17" ht="15.75" customHeight="1" x14ac:dyDescent="0.35">
      <c r="G621" s="50"/>
      <c r="H621" s="50"/>
      <c r="I621" s="50"/>
      <c r="J621" s="50"/>
      <c r="K621" s="51"/>
      <c r="L621" s="50"/>
      <c r="M621" s="50"/>
      <c r="N621" s="50"/>
      <c r="O621" s="50"/>
      <c r="P621" s="52"/>
      <c r="Q621" s="52"/>
    </row>
    <row r="622" spans="7:17" ht="15.75" customHeight="1" x14ac:dyDescent="0.35">
      <c r="G622" s="50"/>
      <c r="H622" s="50"/>
      <c r="I622" s="50"/>
      <c r="J622" s="50"/>
      <c r="K622" s="51"/>
      <c r="L622" s="50"/>
      <c r="M622" s="50"/>
      <c r="N622" s="50"/>
      <c r="O622" s="50"/>
      <c r="P622" s="52"/>
      <c r="Q622" s="52"/>
    </row>
    <row r="623" spans="7:17" ht="15.75" customHeight="1" x14ac:dyDescent="0.35">
      <c r="G623" s="50"/>
      <c r="H623" s="50"/>
      <c r="I623" s="50"/>
      <c r="J623" s="50"/>
      <c r="K623" s="51"/>
      <c r="L623" s="50"/>
      <c r="M623" s="50"/>
      <c r="N623" s="50"/>
      <c r="O623" s="50"/>
      <c r="P623" s="52"/>
      <c r="Q623" s="52"/>
    </row>
    <row r="624" spans="7:17" ht="15.75" customHeight="1" x14ac:dyDescent="0.35">
      <c r="G624" s="50"/>
      <c r="H624" s="50"/>
      <c r="I624" s="50"/>
      <c r="J624" s="50"/>
      <c r="K624" s="51"/>
      <c r="L624" s="50"/>
      <c r="M624" s="50"/>
      <c r="N624" s="50"/>
      <c r="O624" s="50"/>
      <c r="P624" s="52"/>
      <c r="Q624" s="52"/>
    </row>
    <row r="625" spans="7:17" ht="15.75" customHeight="1" x14ac:dyDescent="0.35">
      <c r="G625" s="50"/>
      <c r="H625" s="50"/>
      <c r="I625" s="50"/>
      <c r="J625" s="50"/>
      <c r="K625" s="51"/>
      <c r="L625" s="50"/>
      <c r="M625" s="50"/>
      <c r="N625" s="50"/>
      <c r="O625" s="50"/>
      <c r="P625" s="52"/>
      <c r="Q625" s="52"/>
    </row>
    <row r="626" spans="7:17" ht="15.75" customHeight="1" x14ac:dyDescent="0.35">
      <c r="G626" s="50"/>
      <c r="H626" s="50"/>
      <c r="I626" s="50"/>
      <c r="J626" s="50"/>
      <c r="K626" s="51"/>
      <c r="L626" s="50"/>
      <c r="M626" s="50"/>
      <c r="N626" s="50"/>
      <c r="O626" s="50"/>
      <c r="P626" s="52"/>
      <c r="Q626" s="52"/>
    </row>
    <row r="627" spans="7:17" ht="15.75" customHeight="1" x14ac:dyDescent="0.35">
      <c r="G627" s="50"/>
      <c r="H627" s="50"/>
      <c r="I627" s="50"/>
      <c r="J627" s="50"/>
      <c r="K627" s="51"/>
      <c r="L627" s="50"/>
      <c r="M627" s="50"/>
      <c r="N627" s="50"/>
      <c r="O627" s="50"/>
      <c r="P627" s="52"/>
      <c r="Q627" s="52"/>
    </row>
    <row r="628" spans="7:17" ht="15.75" customHeight="1" x14ac:dyDescent="0.35">
      <c r="G628" s="50"/>
      <c r="H628" s="50"/>
      <c r="I628" s="50"/>
      <c r="J628" s="50"/>
      <c r="K628" s="51"/>
      <c r="L628" s="50"/>
      <c r="M628" s="50"/>
      <c r="N628" s="50"/>
      <c r="O628" s="50"/>
      <c r="P628" s="52"/>
      <c r="Q628" s="52"/>
    </row>
    <row r="629" spans="7:17" ht="15.75" customHeight="1" x14ac:dyDescent="0.35">
      <c r="G629" s="50"/>
      <c r="H629" s="50"/>
      <c r="I629" s="50"/>
      <c r="J629" s="50"/>
      <c r="K629" s="51"/>
      <c r="L629" s="50"/>
      <c r="M629" s="50"/>
      <c r="N629" s="50"/>
      <c r="O629" s="50"/>
      <c r="P629" s="52"/>
      <c r="Q629" s="52"/>
    </row>
    <row r="630" spans="7:17" ht="15.75" customHeight="1" x14ac:dyDescent="0.35">
      <c r="G630" s="50"/>
      <c r="H630" s="50"/>
      <c r="I630" s="50"/>
      <c r="J630" s="50"/>
      <c r="K630" s="51"/>
      <c r="L630" s="50"/>
      <c r="M630" s="50"/>
      <c r="N630" s="50"/>
      <c r="O630" s="50"/>
      <c r="P630" s="52"/>
      <c r="Q630" s="52"/>
    </row>
    <row r="631" spans="7:17" ht="15.75" customHeight="1" x14ac:dyDescent="0.35">
      <c r="G631" s="50"/>
      <c r="H631" s="50"/>
      <c r="I631" s="50"/>
      <c r="J631" s="50"/>
      <c r="K631" s="51"/>
      <c r="L631" s="50"/>
      <c r="M631" s="50"/>
      <c r="N631" s="50"/>
      <c r="O631" s="50"/>
      <c r="P631" s="52"/>
      <c r="Q631" s="52"/>
    </row>
    <row r="632" spans="7:17" ht="15.75" customHeight="1" x14ac:dyDescent="0.35">
      <c r="G632" s="50"/>
      <c r="H632" s="50"/>
      <c r="I632" s="50"/>
      <c r="J632" s="50"/>
      <c r="K632" s="51"/>
      <c r="L632" s="50"/>
      <c r="M632" s="50"/>
      <c r="N632" s="50"/>
      <c r="O632" s="50"/>
      <c r="P632" s="52"/>
      <c r="Q632" s="52"/>
    </row>
    <row r="633" spans="7:17" ht="15.75" customHeight="1" x14ac:dyDescent="0.35">
      <c r="G633" s="50"/>
      <c r="H633" s="50"/>
      <c r="I633" s="50"/>
      <c r="J633" s="50"/>
      <c r="K633" s="51"/>
      <c r="L633" s="50"/>
      <c r="M633" s="50"/>
      <c r="N633" s="50"/>
      <c r="O633" s="50"/>
      <c r="P633" s="52"/>
      <c r="Q633" s="52"/>
    </row>
    <row r="634" spans="7:17" ht="15.75" customHeight="1" x14ac:dyDescent="0.35">
      <c r="G634" s="50"/>
      <c r="H634" s="50"/>
      <c r="I634" s="50"/>
      <c r="J634" s="50"/>
      <c r="K634" s="51"/>
      <c r="L634" s="50"/>
      <c r="M634" s="50"/>
      <c r="N634" s="50"/>
      <c r="O634" s="50"/>
      <c r="P634" s="52"/>
      <c r="Q634" s="52"/>
    </row>
    <row r="635" spans="7:17" ht="15.75" customHeight="1" x14ac:dyDescent="0.35">
      <c r="G635" s="50"/>
      <c r="H635" s="50"/>
      <c r="I635" s="50"/>
      <c r="J635" s="50"/>
      <c r="K635" s="51"/>
      <c r="L635" s="50"/>
      <c r="M635" s="50"/>
      <c r="N635" s="50"/>
      <c r="O635" s="50"/>
      <c r="P635" s="52"/>
      <c r="Q635" s="52"/>
    </row>
    <row r="636" spans="7:17" ht="15.75" customHeight="1" x14ac:dyDescent="0.35">
      <c r="G636" s="50"/>
      <c r="H636" s="50"/>
      <c r="I636" s="50"/>
      <c r="J636" s="50"/>
      <c r="K636" s="51"/>
      <c r="L636" s="50"/>
      <c r="M636" s="50"/>
      <c r="N636" s="50"/>
      <c r="O636" s="50"/>
      <c r="P636" s="52"/>
      <c r="Q636" s="52"/>
    </row>
    <row r="637" spans="7:17" ht="15.75" customHeight="1" x14ac:dyDescent="0.35">
      <c r="G637" s="50"/>
      <c r="H637" s="50"/>
      <c r="I637" s="50"/>
      <c r="J637" s="50"/>
      <c r="K637" s="51"/>
      <c r="L637" s="50"/>
      <c r="M637" s="50"/>
      <c r="N637" s="50"/>
      <c r="O637" s="50"/>
      <c r="P637" s="52"/>
      <c r="Q637" s="52"/>
    </row>
    <row r="638" spans="7:17" ht="15.75" customHeight="1" x14ac:dyDescent="0.35">
      <c r="G638" s="50"/>
      <c r="H638" s="50"/>
      <c r="I638" s="50"/>
      <c r="J638" s="50"/>
      <c r="K638" s="51"/>
      <c r="L638" s="50"/>
      <c r="M638" s="50"/>
      <c r="N638" s="50"/>
      <c r="O638" s="50"/>
      <c r="P638" s="52"/>
      <c r="Q638" s="52"/>
    </row>
    <row r="639" spans="7:17" ht="15.75" customHeight="1" x14ac:dyDescent="0.35">
      <c r="G639" s="50"/>
      <c r="H639" s="50"/>
      <c r="I639" s="50"/>
      <c r="J639" s="50"/>
      <c r="K639" s="51"/>
      <c r="L639" s="50"/>
      <c r="M639" s="50"/>
      <c r="N639" s="50"/>
      <c r="O639" s="50"/>
      <c r="P639" s="52"/>
      <c r="Q639" s="52"/>
    </row>
    <row r="640" spans="7:17" ht="15.75" customHeight="1" x14ac:dyDescent="0.35">
      <c r="G640" s="50"/>
      <c r="H640" s="50"/>
      <c r="I640" s="50"/>
      <c r="J640" s="50"/>
      <c r="K640" s="51"/>
      <c r="L640" s="50"/>
      <c r="M640" s="50"/>
      <c r="N640" s="50"/>
      <c r="O640" s="50"/>
      <c r="P640" s="52"/>
      <c r="Q640" s="52"/>
    </row>
    <row r="641" spans="7:17" ht="15.75" customHeight="1" x14ac:dyDescent="0.35">
      <c r="G641" s="50"/>
      <c r="H641" s="50"/>
      <c r="I641" s="50"/>
      <c r="J641" s="50"/>
      <c r="K641" s="51"/>
      <c r="L641" s="50"/>
      <c r="M641" s="50"/>
      <c r="N641" s="50"/>
      <c r="O641" s="50"/>
      <c r="P641" s="52"/>
      <c r="Q641" s="52"/>
    </row>
    <row r="642" spans="7:17" ht="15.75" customHeight="1" x14ac:dyDescent="0.35">
      <c r="G642" s="50"/>
      <c r="H642" s="50"/>
      <c r="I642" s="50"/>
      <c r="J642" s="50"/>
      <c r="K642" s="51"/>
      <c r="L642" s="50"/>
      <c r="M642" s="50"/>
      <c r="N642" s="50"/>
      <c r="O642" s="50"/>
      <c r="P642" s="52"/>
      <c r="Q642" s="52"/>
    </row>
    <row r="643" spans="7:17" ht="15.75" customHeight="1" x14ac:dyDescent="0.35">
      <c r="G643" s="50"/>
      <c r="H643" s="50"/>
      <c r="I643" s="50"/>
      <c r="J643" s="50"/>
      <c r="K643" s="51"/>
      <c r="L643" s="50"/>
      <c r="M643" s="50"/>
      <c r="N643" s="50"/>
      <c r="O643" s="50"/>
      <c r="P643" s="52"/>
      <c r="Q643" s="52"/>
    </row>
    <row r="644" spans="7:17" ht="15.75" customHeight="1" x14ac:dyDescent="0.35">
      <c r="G644" s="50"/>
      <c r="H644" s="50"/>
      <c r="I644" s="50"/>
      <c r="J644" s="50"/>
      <c r="K644" s="51"/>
      <c r="L644" s="50"/>
      <c r="M644" s="50"/>
      <c r="N644" s="50"/>
      <c r="O644" s="50"/>
      <c r="P644" s="52"/>
      <c r="Q644" s="52"/>
    </row>
    <row r="645" spans="7:17" ht="15.75" customHeight="1" x14ac:dyDescent="0.35">
      <c r="G645" s="50"/>
      <c r="H645" s="50"/>
      <c r="I645" s="50"/>
      <c r="J645" s="50"/>
      <c r="K645" s="51"/>
      <c r="L645" s="50"/>
      <c r="M645" s="50"/>
      <c r="N645" s="50"/>
      <c r="O645" s="50"/>
      <c r="P645" s="52"/>
      <c r="Q645" s="52"/>
    </row>
    <row r="646" spans="7:17" ht="15.75" customHeight="1" x14ac:dyDescent="0.35">
      <c r="G646" s="50"/>
      <c r="H646" s="50"/>
      <c r="I646" s="50"/>
      <c r="J646" s="50"/>
      <c r="K646" s="51"/>
      <c r="L646" s="50"/>
      <c r="M646" s="50"/>
      <c r="N646" s="50"/>
      <c r="O646" s="50"/>
      <c r="P646" s="52"/>
      <c r="Q646" s="52"/>
    </row>
    <row r="647" spans="7:17" ht="15.75" customHeight="1" x14ac:dyDescent="0.35">
      <c r="G647" s="50"/>
      <c r="H647" s="50"/>
      <c r="I647" s="50"/>
      <c r="J647" s="50"/>
      <c r="K647" s="51"/>
      <c r="L647" s="50"/>
      <c r="M647" s="50"/>
      <c r="N647" s="50"/>
      <c r="O647" s="50"/>
      <c r="P647" s="52"/>
      <c r="Q647" s="52"/>
    </row>
    <row r="648" spans="7:17" ht="15.75" customHeight="1" x14ac:dyDescent="0.35">
      <c r="G648" s="50"/>
      <c r="H648" s="50"/>
      <c r="I648" s="50"/>
      <c r="J648" s="50"/>
      <c r="K648" s="51"/>
      <c r="L648" s="50"/>
      <c r="M648" s="50"/>
      <c r="N648" s="50"/>
      <c r="O648" s="50"/>
      <c r="P648" s="52"/>
      <c r="Q648" s="52"/>
    </row>
    <row r="649" spans="7:17" ht="15.75" customHeight="1" x14ac:dyDescent="0.35">
      <c r="G649" s="50"/>
      <c r="H649" s="50"/>
      <c r="I649" s="50"/>
      <c r="J649" s="50"/>
      <c r="K649" s="51"/>
      <c r="L649" s="50"/>
      <c r="M649" s="50"/>
      <c r="N649" s="50"/>
      <c r="O649" s="50"/>
      <c r="P649" s="52"/>
      <c r="Q649" s="52"/>
    </row>
    <row r="650" spans="7:17" ht="15.75" customHeight="1" x14ac:dyDescent="0.35">
      <c r="G650" s="50"/>
      <c r="H650" s="50"/>
      <c r="I650" s="50"/>
      <c r="J650" s="50"/>
      <c r="K650" s="51"/>
      <c r="L650" s="50"/>
      <c r="M650" s="50"/>
      <c r="N650" s="50"/>
      <c r="O650" s="50"/>
      <c r="P650" s="52"/>
      <c r="Q650" s="52"/>
    </row>
    <row r="651" spans="7:17" ht="15.75" customHeight="1" x14ac:dyDescent="0.35">
      <c r="G651" s="50"/>
      <c r="H651" s="50"/>
      <c r="I651" s="50"/>
      <c r="J651" s="50"/>
      <c r="K651" s="51"/>
      <c r="L651" s="50"/>
      <c r="M651" s="50"/>
      <c r="N651" s="50"/>
      <c r="O651" s="50"/>
      <c r="P651" s="52"/>
      <c r="Q651" s="52"/>
    </row>
    <row r="652" spans="7:17" ht="15.75" customHeight="1" x14ac:dyDescent="0.35">
      <c r="G652" s="50"/>
      <c r="H652" s="50"/>
      <c r="I652" s="50"/>
      <c r="J652" s="50"/>
      <c r="K652" s="51"/>
      <c r="L652" s="50"/>
      <c r="M652" s="50"/>
      <c r="N652" s="50"/>
      <c r="O652" s="50"/>
      <c r="P652" s="52"/>
      <c r="Q652" s="52"/>
    </row>
    <row r="653" spans="7:17" ht="15.75" customHeight="1" x14ac:dyDescent="0.35">
      <c r="G653" s="50"/>
      <c r="H653" s="50"/>
      <c r="I653" s="50"/>
      <c r="J653" s="50"/>
      <c r="K653" s="51"/>
      <c r="L653" s="50"/>
      <c r="M653" s="50"/>
      <c r="N653" s="50"/>
      <c r="O653" s="50"/>
      <c r="P653" s="52"/>
      <c r="Q653" s="52"/>
    </row>
    <row r="654" spans="7:17" ht="15.75" customHeight="1" x14ac:dyDescent="0.35">
      <c r="G654" s="50"/>
      <c r="H654" s="50"/>
      <c r="I654" s="50"/>
      <c r="J654" s="50"/>
      <c r="K654" s="51"/>
      <c r="L654" s="50"/>
      <c r="M654" s="50"/>
      <c r="N654" s="50"/>
      <c r="O654" s="50"/>
      <c r="P654" s="52"/>
      <c r="Q654" s="52"/>
    </row>
    <row r="655" spans="7:17" ht="15.75" customHeight="1" x14ac:dyDescent="0.35">
      <c r="G655" s="50"/>
      <c r="H655" s="50"/>
      <c r="I655" s="50"/>
      <c r="J655" s="50"/>
      <c r="K655" s="51"/>
      <c r="L655" s="50"/>
      <c r="M655" s="50"/>
      <c r="N655" s="50"/>
      <c r="O655" s="50"/>
      <c r="P655" s="52"/>
      <c r="Q655" s="52"/>
    </row>
    <row r="656" spans="7:17" ht="15.75" customHeight="1" x14ac:dyDescent="0.35">
      <c r="G656" s="50"/>
      <c r="H656" s="50"/>
      <c r="I656" s="50"/>
      <c r="J656" s="50"/>
      <c r="K656" s="51"/>
      <c r="L656" s="50"/>
      <c r="M656" s="50"/>
      <c r="N656" s="50"/>
      <c r="O656" s="50"/>
      <c r="P656" s="52"/>
      <c r="Q656" s="52"/>
    </row>
    <row r="657" spans="7:17" ht="15.75" customHeight="1" x14ac:dyDescent="0.35">
      <c r="G657" s="50"/>
      <c r="H657" s="50"/>
      <c r="I657" s="50"/>
      <c r="J657" s="50"/>
      <c r="K657" s="51"/>
      <c r="L657" s="50"/>
      <c r="M657" s="50"/>
      <c r="N657" s="50"/>
      <c r="O657" s="50"/>
      <c r="P657" s="52"/>
      <c r="Q657" s="52"/>
    </row>
    <row r="658" spans="7:17" ht="15.75" customHeight="1" x14ac:dyDescent="0.35">
      <c r="G658" s="50"/>
      <c r="H658" s="50"/>
      <c r="I658" s="50"/>
      <c r="J658" s="50"/>
      <c r="K658" s="51"/>
      <c r="L658" s="50"/>
      <c r="M658" s="50"/>
      <c r="N658" s="50"/>
      <c r="O658" s="50"/>
      <c r="P658" s="52"/>
      <c r="Q658" s="52"/>
    </row>
    <row r="659" spans="7:17" ht="15.75" customHeight="1" x14ac:dyDescent="0.35">
      <c r="G659" s="50"/>
      <c r="H659" s="50"/>
      <c r="I659" s="50"/>
      <c r="J659" s="50"/>
      <c r="K659" s="51"/>
      <c r="L659" s="50"/>
      <c r="M659" s="50"/>
      <c r="N659" s="50"/>
      <c r="O659" s="50"/>
      <c r="P659" s="52"/>
      <c r="Q659" s="52"/>
    </row>
    <row r="660" spans="7:17" ht="15.75" customHeight="1" x14ac:dyDescent="0.35">
      <c r="G660" s="50"/>
      <c r="H660" s="50"/>
      <c r="I660" s="50"/>
      <c r="J660" s="50"/>
      <c r="K660" s="51"/>
      <c r="L660" s="50"/>
      <c r="M660" s="50"/>
      <c r="N660" s="50"/>
      <c r="O660" s="50"/>
      <c r="P660" s="52"/>
      <c r="Q660" s="52"/>
    </row>
    <row r="661" spans="7:17" ht="15.75" customHeight="1" x14ac:dyDescent="0.35">
      <c r="G661" s="50"/>
      <c r="H661" s="50"/>
      <c r="I661" s="50"/>
      <c r="J661" s="50"/>
      <c r="K661" s="51"/>
      <c r="L661" s="50"/>
      <c r="M661" s="50"/>
      <c r="N661" s="50"/>
      <c r="O661" s="50"/>
      <c r="P661" s="52"/>
      <c r="Q661" s="52"/>
    </row>
    <row r="662" spans="7:17" ht="15.75" customHeight="1" x14ac:dyDescent="0.35">
      <c r="G662" s="50"/>
      <c r="H662" s="50"/>
      <c r="I662" s="50"/>
      <c r="J662" s="50"/>
      <c r="K662" s="51"/>
      <c r="L662" s="50"/>
      <c r="M662" s="50"/>
      <c r="N662" s="50"/>
      <c r="O662" s="50"/>
      <c r="P662" s="52"/>
      <c r="Q662" s="52"/>
    </row>
    <row r="663" spans="7:17" ht="15.75" customHeight="1" x14ac:dyDescent="0.35">
      <c r="G663" s="50"/>
      <c r="H663" s="50"/>
      <c r="I663" s="50"/>
      <c r="J663" s="50"/>
      <c r="K663" s="51"/>
      <c r="L663" s="50"/>
      <c r="M663" s="50"/>
      <c r="N663" s="50"/>
      <c r="O663" s="50"/>
      <c r="P663" s="52"/>
      <c r="Q663" s="52"/>
    </row>
    <row r="664" spans="7:17" ht="15.75" customHeight="1" x14ac:dyDescent="0.35">
      <c r="G664" s="50"/>
      <c r="H664" s="50"/>
      <c r="I664" s="50"/>
      <c r="J664" s="50"/>
      <c r="K664" s="51"/>
      <c r="L664" s="50"/>
      <c r="M664" s="50"/>
      <c r="N664" s="50"/>
      <c r="O664" s="50"/>
      <c r="P664" s="52"/>
      <c r="Q664" s="52"/>
    </row>
    <row r="665" spans="7:17" ht="15.75" customHeight="1" x14ac:dyDescent="0.35">
      <c r="G665" s="50"/>
      <c r="H665" s="50"/>
      <c r="I665" s="50"/>
      <c r="J665" s="50"/>
      <c r="K665" s="51"/>
      <c r="L665" s="50"/>
      <c r="M665" s="50"/>
      <c r="N665" s="50"/>
      <c r="O665" s="50"/>
      <c r="P665" s="52"/>
      <c r="Q665" s="52"/>
    </row>
    <row r="666" spans="7:17" ht="15.75" customHeight="1" x14ac:dyDescent="0.35">
      <c r="G666" s="50"/>
      <c r="H666" s="50"/>
      <c r="I666" s="50"/>
      <c r="J666" s="50"/>
      <c r="K666" s="51"/>
      <c r="L666" s="50"/>
      <c r="M666" s="50"/>
      <c r="N666" s="50"/>
      <c r="O666" s="50"/>
      <c r="P666" s="52"/>
      <c r="Q666" s="52"/>
    </row>
    <row r="667" spans="7:17" ht="15.75" customHeight="1" x14ac:dyDescent="0.35">
      <c r="G667" s="50"/>
      <c r="H667" s="50"/>
      <c r="I667" s="50"/>
      <c r="J667" s="50"/>
      <c r="K667" s="51"/>
      <c r="L667" s="50"/>
      <c r="M667" s="50"/>
      <c r="N667" s="50"/>
      <c r="O667" s="50"/>
      <c r="P667" s="52"/>
      <c r="Q667" s="52"/>
    </row>
    <row r="668" spans="7:17" ht="15.75" customHeight="1" x14ac:dyDescent="0.35">
      <c r="G668" s="50"/>
      <c r="H668" s="50"/>
      <c r="I668" s="50"/>
      <c r="J668" s="50"/>
      <c r="K668" s="51"/>
      <c r="L668" s="50"/>
      <c r="M668" s="50"/>
      <c r="N668" s="50"/>
      <c r="O668" s="50"/>
      <c r="P668" s="52"/>
      <c r="Q668" s="52"/>
    </row>
    <row r="669" spans="7:17" ht="15.75" customHeight="1" x14ac:dyDescent="0.35">
      <c r="G669" s="50"/>
      <c r="H669" s="50"/>
      <c r="I669" s="50"/>
      <c r="J669" s="50"/>
      <c r="K669" s="51"/>
      <c r="L669" s="50"/>
      <c r="M669" s="50"/>
      <c r="N669" s="50"/>
      <c r="O669" s="50"/>
      <c r="P669" s="52"/>
      <c r="Q669" s="52"/>
    </row>
    <row r="670" spans="7:17" ht="15.75" customHeight="1" x14ac:dyDescent="0.35">
      <c r="G670" s="50"/>
      <c r="H670" s="50"/>
      <c r="I670" s="50"/>
      <c r="J670" s="50"/>
      <c r="K670" s="51"/>
      <c r="L670" s="50"/>
      <c r="M670" s="50"/>
      <c r="N670" s="50"/>
      <c r="O670" s="50"/>
      <c r="P670" s="52"/>
      <c r="Q670" s="52"/>
    </row>
    <row r="671" spans="7:17" ht="15.75" customHeight="1" x14ac:dyDescent="0.35">
      <c r="G671" s="50"/>
      <c r="H671" s="50"/>
      <c r="I671" s="50"/>
      <c r="J671" s="50"/>
      <c r="K671" s="51"/>
      <c r="L671" s="50"/>
      <c r="M671" s="50"/>
      <c r="N671" s="50"/>
      <c r="O671" s="50"/>
      <c r="P671" s="52"/>
      <c r="Q671" s="52"/>
    </row>
    <row r="672" spans="7:17" ht="15.75" customHeight="1" x14ac:dyDescent="0.35">
      <c r="G672" s="50"/>
      <c r="H672" s="50"/>
      <c r="I672" s="50"/>
      <c r="J672" s="50"/>
      <c r="K672" s="51"/>
      <c r="L672" s="50"/>
      <c r="M672" s="50"/>
      <c r="N672" s="50"/>
      <c r="O672" s="50"/>
      <c r="P672" s="52"/>
      <c r="Q672" s="52"/>
    </row>
    <row r="673" spans="7:17" ht="15.75" customHeight="1" x14ac:dyDescent="0.35">
      <c r="G673" s="50"/>
      <c r="H673" s="50"/>
      <c r="I673" s="50"/>
      <c r="J673" s="50"/>
      <c r="K673" s="51"/>
      <c r="L673" s="50"/>
      <c r="M673" s="50"/>
      <c r="N673" s="50"/>
      <c r="O673" s="50"/>
      <c r="P673" s="52"/>
      <c r="Q673" s="52"/>
    </row>
    <row r="674" spans="7:17" ht="15.75" customHeight="1" x14ac:dyDescent="0.35">
      <c r="G674" s="50"/>
      <c r="H674" s="50"/>
      <c r="I674" s="50"/>
      <c r="J674" s="50"/>
      <c r="K674" s="51"/>
      <c r="L674" s="50"/>
      <c r="M674" s="50"/>
      <c r="N674" s="50"/>
      <c r="O674" s="50"/>
      <c r="P674" s="52"/>
      <c r="Q674" s="52"/>
    </row>
    <row r="675" spans="7:17" ht="15.75" customHeight="1" x14ac:dyDescent="0.35">
      <c r="G675" s="50"/>
      <c r="H675" s="50"/>
      <c r="I675" s="50"/>
      <c r="J675" s="50"/>
      <c r="K675" s="51"/>
      <c r="L675" s="50"/>
      <c r="M675" s="50"/>
      <c r="N675" s="50"/>
      <c r="O675" s="50"/>
      <c r="P675" s="52"/>
      <c r="Q675" s="52"/>
    </row>
    <row r="676" spans="7:17" ht="15.75" customHeight="1" x14ac:dyDescent="0.35">
      <c r="G676" s="50"/>
      <c r="H676" s="50"/>
      <c r="I676" s="50"/>
      <c r="J676" s="50"/>
      <c r="K676" s="51"/>
      <c r="L676" s="50"/>
      <c r="M676" s="50"/>
      <c r="N676" s="50"/>
      <c r="O676" s="50"/>
      <c r="P676" s="52"/>
      <c r="Q676" s="52"/>
    </row>
    <row r="677" spans="7:17" ht="15.75" customHeight="1" x14ac:dyDescent="0.35">
      <c r="G677" s="50"/>
      <c r="H677" s="50"/>
      <c r="I677" s="50"/>
      <c r="J677" s="50"/>
      <c r="K677" s="51"/>
      <c r="L677" s="50"/>
      <c r="M677" s="50"/>
      <c r="N677" s="50"/>
      <c r="O677" s="50"/>
      <c r="P677" s="52"/>
      <c r="Q677" s="52"/>
    </row>
    <row r="678" spans="7:17" ht="15.75" customHeight="1" x14ac:dyDescent="0.35">
      <c r="G678" s="50"/>
      <c r="H678" s="50"/>
      <c r="I678" s="50"/>
      <c r="J678" s="50"/>
      <c r="K678" s="51"/>
      <c r="L678" s="50"/>
      <c r="M678" s="50"/>
      <c r="N678" s="50"/>
      <c r="O678" s="50"/>
      <c r="P678" s="52"/>
      <c r="Q678" s="52"/>
    </row>
    <row r="679" spans="7:17" ht="15.75" customHeight="1" x14ac:dyDescent="0.35">
      <c r="G679" s="50"/>
      <c r="H679" s="50"/>
      <c r="I679" s="50"/>
      <c r="J679" s="50"/>
      <c r="K679" s="51"/>
      <c r="L679" s="50"/>
      <c r="M679" s="50"/>
      <c r="N679" s="50"/>
      <c r="O679" s="50"/>
      <c r="P679" s="52"/>
      <c r="Q679" s="52"/>
    </row>
    <row r="680" spans="7:17" ht="15.75" customHeight="1" x14ac:dyDescent="0.35">
      <c r="G680" s="50"/>
      <c r="H680" s="50"/>
      <c r="I680" s="50"/>
      <c r="J680" s="50"/>
      <c r="K680" s="51"/>
      <c r="L680" s="50"/>
      <c r="M680" s="50"/>
      <c r="N680" s="50"/>
      <c r="O680" s="50"/>
      <c r="P680" s="52"/>
      <c r="Q680" s="52"/>
    </row>
    <row r="681" spans="7:17" ht="15.75" customHeight="1" x14ac:dyDescent="0.35">
      <c r="G681" s="50"/>
      <c r="H681" s="50"/>
      <c r="I681" s="50"/>
      <c r="J681" s="50"/>
      <c r="K681" s="51"/>
      <c r="L681" s="50"/>
      <c r="M681" s="50"/>
      <c r="N681" s="50"/>
      <c r="O681" s="50"/>
      <c r="P681" s="52"/>
      <c r="Q681" s="52"/>
    </row>
    <row r="682" spans="7:17" ht="15.75" customHeight="1" x14ac:dyDescent="0.35">
      <c r="G682" s="50"/>
      <c r="H682" s="50"/>
      <c r="I682" s="50"/>
      <c r="J682" s="50"/>
      <c r="K682" s="51"/>
      <c r="L682" s="50"/>
      <c r="M682" s="50"/>
      <c r="N682" s="50"/>
      <c r="O682" s="50"/>
      <c r="P682" s="52"/>
      <c r="Q682" s="52"/>
    </row>
    <row r="683" spans="7:17" ht="15.75" customHeight="1" x14ac:dyDescent="0.35">
      <c r="G683" s="50"/>
      <c r="H683" s="50"/>
      <c r="I683" s="50"/>
      <c r="J683" s="50"/>
      <c r="K683" s="51"/>
      <c r="L683" s="50"/>
      <c r="M683" s="50"/>
      <c r="N683" s="50"/>
      <c r="O683" s="50"/>
      <c r="P683" s="52"/>
      <c r="Q683" s="52"/>
    </row>
    <row r="684" spans="7:17" ht="15.75" customHeight="1" x14ac:dyDescent="0.35">
      <c r="G684" s="50"/>
      <c r="H684" s="50"/>
      <c r="I684" s="50"/>
      <c r="J684" s="50"/>
      <c r="K684" s="51"/>
      <c r="L684" s="50"/>
      <c r="M684" s="50"/>
      <c r="N684" s="50"/>
      <c r="O684" s="50"/>
      <c r="P684" s="52"/>
      <c r="Q684" s="52"/>
    </row>
    <row r="685" spans="7:17" ht="15.75" customHeight="1" x14ac:dyDescent="0.35">
      <c r="G685" s="50"/>
      <c r="H685" s="50"/>
      <c r="I685" s="50"/>
      <c r="J685" s="50"/>
      <c r="K685" s="51"/>
      <c r="L685" s="50"/>
      <c r="M685" s="50"/>
      <c r="N685" s="50"/>
      <c r="O685" s="50"/>
      <c r="P685" s="52"/>
      <c r="Q685" s="52"/>
    </row>
    <row r="686" spans="7:17" ht="15.75" customHeight="1" x14ac:dyDescent="0.35">
      <c r="G686" s="50"/>
      <c r="H686" s="50"/>
      <c r="I686" s="50"/>
      <c r="J686" s="50"/>
      <c r="K686" s="51"/>
      <c r="L686" s="50"/>
      <c r="M686" s="50"/>
      <c r="N686" s="50"/>
      <c r="O686" s="50"/>
      <c r="P686" s="52"/>
      <c r="Q686" s="52"/>
    </row>
    <row r="687" spans="7:17" ht="15.75" customHeight="1" x14ac:dyDescent="0.35">
      <c r="G687" s="50"/>
      <c r="H687" s="50"/>
      <c r="I687" s="50"/>
      <c r="J687" s="50"/>
      <c r="K687" s="51"/>
      <c r="L687" s="50"/>
      <c r="M687" s="50"/>
      <c r="N687" s="50"/>
      <c r="O687" s="50"/>
      <c r="P687" s="52"/>
      <c r="Q687" s="52"/>
    </row>
    <row r="688" spans="7:17" ht="15.75" customHeight="1" x14ac:dyDescent="0.35">
      <c r="G688" s="50"/>
      <c r="H688" s="50"/>
      <c r="I688" s="50"/>
      <c r="J688" s="50"/>
      <c r="K688" s="51"/>
      <c r="L688" s="50"/>
      <c r="M688" s="50"/>
      <c r="N688" s="50"/>
      <c r="O688" s="50"/>
      <c r="P688" s="52"/>
      <c r="Q688" s="52"/>
    </row>
    <row r="689" spans="7:17" ht="15.75" customHeight="1" x14ac:dyDescent="0.35">
      <c r="G689" s="50"/>
      <c r="H689" s="50"/>
      <c r="I689" s="50"/>
      <c r="J689" s="50"/>
      <c r="K689" s="51"/>
      <c r="L689" s="50"/>
      <c r="M689" s="50"/>
      <c r="N689" s="50"/>
      <c r="O689" s="50"/>
      <c r="P689" s="52"/>
      <c r="Q689" s="52"/>
    </row>
    <row r="690" spans="7:17" ht="15.75" customHeight="1" x14ac:dyDescent="0.35">
      <c r="G690" s="50"/>
      <c r="H690" s="50"/>
      <c r="I690" s="50"/>
      <c r="J690" s="50"/>
      <c r="K690" s="51"/>
      <c r="L690" s="50"/>
      <c r="M690" s="50"/>
      <c r="N690" s="50"/>
      <c r="O690" s="50"/>
      <c r="P690" s="52"/>
      <c r="Q690" s="52"/>
    </row>
    <row r="691" spans="7:17" ht="15.75" customHeight="1" x14ac:dyDescent="0.35">
      <c r="G691" s="50"/>
      <c r="H691" s="50"/>
      <c r="I691" s="50"/>
      <c r="J691" s="50"/>
      <c r="K691" s="51"/>
      <c r="L691" s="50"/>
      <c r="M691" s="50"/>
      <c r="N691" s="50"/>
      <c r="O691" s="50"/>
      <c r="P691" s="52"/>
      <c r="Q691" s="52"/>
    </row>
    <row r="692" spans="7:17" ht="15.75" customHeight="1" x14ac:dyDescent="0.35">
      <c r="G692" s="50"/>
      <c r="H692" s="50"/>
      <c r="I692" s="50"/>
      <c r="J692" s="50"/>
      <c r="K692" s="51"/>
      <c r="L692" s="50"/>
      <c r="M692" s="50"/>
      <c r="N692" s="50"/>
      <c r="O692" s="50"/>
      <c r="P692" s="52"/>
      <c r="Q692" s="52"/>
    </row>
    <row r="693" spans="7:17" ht="15.75" customHeight="1" x14ac:dyDescent="0.35">
      <c r="G693" s="50"/>
      <c r="H693" s="50"/>
      <c r="I693" s="50"/>
      <c r="J693" s="50"/>
      <c r="K693" s="51"/>
      <c r="L693" s="50"/>
      <c r="M693" s="50"/>
      <c r="N693" s="50"/>
      <c r="O693" s="50"/>
      <c r="P693" s="52"/>
      <c r="Q693" s="52"/>
    </row>
    <row r="694" spans="7:17" ht="15.75" customHeight="1" x14ac:dyDescent="0.35">
      <c r="G694" s="50"/>
      <c r="H694" s="50"/>
      <c r="I694" s="50"/>
      <c r="J694" s="50"/>
      <c r="K694" s="51"/>
      <c r="L694" s="50"/>
      <c r="M694" s="50"/>
      <c r="N694" s="50"/>
      <c r="O694" s="50"/>
      <c r="P694" s="52"/>
      <c r="Q694" s="52"/>
    </row>
    <row r="695" spans="7:17" ht="15.75" customHeight="1" x14ac:dyDescent="0.35">
      <c r="G695" s="50"/>
      <c r="H695" s="50"/>
      <c r="I695" s="50"/>
      <c r="J695" s="50"/>
      <c r="K695" s="51"/>
      <c r="L695" s="50"/>
      <c r="M695" s="50"/>
      <c r="N695" s="50"/>
      <c r="O695" s="50"/>
      <c r="P695" s="52"/>
      <c r="Q695" s="52"/>
    </row>
    <row r="696" spans="7:17" ht="15.75" customHeight="1" x14ac:dyDescent="0.35">
      <c r="G696" s="50"/>
      <c r="H696" s="50"/>
      <c r="I696" s="50"/>
      <c r="J696" s="50"/>
      <c r="K696" s="51"/>
      <c r="L696" s="50"/>
      <c r="M696" s="50"/>
      <c r="N696" s="50"/>
      <c r="O696" s="50"/>
      <c r="P696" s="52"/>
      <c r="Q696" s="52"/>
    </row>
    <row r="697" spans="7:17" ht="15.75" customHeight="1" x14ac:dyDescent="0.35">
      <c r="G697" s="50"/>
      <c r="H697" s="50"/>
      <c r="I697" s="50"/>
      <c r="J697" s="50"/>
      <c r="K697" s="51"/>
      <c r="L697" s="50"/>
      <c r="M697" s="50"/>
      <c r="N697" s="50"/>
      <c r="O697" s="50"/>
      <c r="P697" s="52"/>
      <c r="Q697" s="52"/>
    </row>
    <row r="698" spans="7:17" ht="15.75" customHeight="1" x14ac:dyDescent="0.35">
      <c r="G698" s="50"/>
      <c r="H698" s="50"/>
      <c r="I698" s="50"/>
      <c r="J698" s="50"/>
      <c r="K698" s="51"/>
      <c r="L698" s="50"/>
      <c r="M698" s="50"/>
      <c r="N698" s="50"/>
      <c r="O698" s="50"/>
      <c r="P698" s="52"/>
      <c r="Q698" s="52"/>
    </row>
    <row r="699" spans="7:17" ht="15.75" customHeight="1" x14ac:dyDescent="0.35">
      <c r="G699" s="50"/>
      <c r="H699" s="50"/>
      <c r="I699" s="50"/>
      <c r="J699" s="50"/>
      <c r="K699" s="51"/>
      <c r="L699" s="50"/>
      <c r="M699" s="50"/>
      <c r="N699" s="50"/>
      <c r="O699" s="50"/>
      <c r="P699" s="52"/>
      <c r="Q699" s="52"/>
    </row>
    <row r="700" spans="7:17" ht="15.75" customHeight="1" x14ac:dyDescent="0.35">
      <c r="G700" s="50"/>
      <c r="H700" s="50"/>
      <c r="I700" s="50"/>
      <c r="J700" s="50"/>
      <c r="K700" s="51"/>
      <c r="L700" s="50"/>
      <c r="M700" s="50"/>
      <c r="N700" s="50"/>
      <c r="O700" s="50"/>
      <c r="P700" s="52"/>
      <c r="Q700" s="52"/>
    </row>
    <row r="701" spans="7:17" ht="15.75" customHeight="1" x14ac:dyDescent="0.35">
      <c r="G701" s="50"/>
      <c r="H701" s="50"/>
      <c r="I701" s="50"/>
      <c r="J701" s="50"/>
      <c r="K701" s="51"/>
      <c r="L701" s="50"/>
      <c r="M701" s="50"/>
      <c r="N701" s="50"/>
      <c r="O701" s="50"/>
      <c r="P701" s="52"/>
      <c r="Q701" s="52"/>
    </row>
    <row r="702" spans="7:17" ht="15.75" customHeight="1" x14ac:dyDescent="0.35">
      <c r="G702" s="50"/>
      <c r="H702" s="50"/>
      <c r="I702" s="50"/>
      <c r="J702" s="50"/>
      <c r="K702" s="51"/>
      <c r="L702" s="50"/>
      <c r="M702" s="50"/>
      <c r="N702" s="50"/>
      <c r="O702" s="50"/>
      <c r="P702" s="52"/>
      <c r="Q702" s="52"/>
    </row>
    <row r="703" spans="7:17" ht="15.75" customHeight="1" x14ac:dyDescent="0.35">
      <c r="G703" s="50"/>
      <c r="H703" s="50"/>
      <c r="I703" s="50"/>
      <c r="J703" s="50"/>
      <c r="K703" s="51"/>
      <c r="L703" s="50"/>
      <c r="M703" s="50"/>
      <c r="N703" s="50"/>
      <c r="O703" s="50"/>
      <c r="P703" s="52"/>
      <c r="Q703" s="52"/>
    </row>
    <row r="704" spans="7:17" ht="15.75" customHeight="1" x14ac:dyDescent="0.35">
      <c r="G704" s="50"/>
      <c r="H704" s="50"/>
      <c r="I704" s="50"/>
      <c r="J704" s="50"/>
      <c r="K704" s="51"/>
      <c r="L704" s="50"/>
      <c r="M704" s="50"/>
      <c r="N704" s="50"/>
      <c r="O704" s="50"/>
      <c r="P704" s="52"/>
      <c r="Q704" s="52"/>
    </row>
    <row r="705" spans="7:17" ht="15.75" customHeight="1" x14ac:dyDescent="0.35">
      <c r="G705" s="50"/>
      <c r="H705" s="50"/>
      <c r="I705" s="50"/>
      <c r="J705" s="50"/>
      <c r="K705" s="51"/>
      <c r="L705" s="50"/>
      <c r="M705" s="50"/>
      <c r="N705" s="50"/>
      <c r="O705" s="50"/>
      <c r="P705" s="52"/>
      <c r="Q705" s="52"/>
    </row>
    <row r="706" spans="7:17" ht="15.75" customHeight="1" x14ac:dyDescent="0.35">
      <c r="G706" s="50"/>
      <c r="H706" s="50"/>
      <c r="I706" s="50"/>
      <c r="J706" s="50"/>
      <c r="K706" s="51"/>
      <c r="L706" s="50"/>
      <c r="M706" s="50"/>
      <c r="N706" s="50"/>
      <c r="O706" s="50"/>
      <c r="P706" s="52"/>
      <c r="Q706" s="52"/>
    </row>
    <row r="707" spans="7:17" ht="15.75" customHeight="1" x14ac:dyDescent="0.35">
      <c r="G707" s="50"/>
      <c r="H707" s="50"/>
      <c r="I707" s="50"/>
      <c r="J707" s="50"/>
      <c r="K707" s="51"/>
      <c r="L707" s="50"/>
      <c r="M707" s="50"/>
      <c r="N707" s="50"/>
      <c r="O707" s="50"/>
      <c r="P707" s="52"/>
      <c r="Q707" s="52"/>
    </row>
    <row r="708" spans="7:17" ht="15.75" customHeight="1" x14ac:dyDescent="0.35">
      <c r="G708" s="50"/>
      <c r="H708" s="50"/>
      <c r="I708" s="50"/>
      <c r="J708" s="50"/>
      <c r="K708" s="51"/>
      <c r="L708" s="50"/>
      <c r="M708" s="50"/>
      <c r="N708" s="50"/>
      <c r="O708" s="50"/>
      <c r="P708" s="52"/>
      <c r="Q708" s="52"/>
    </row>
    <row r="709" spans="7:17" ht="15.75" customHeight="1" x14ac:dyDescent="0.35">
      <c r="G709" s="50"/>
      <c r="H709" s="50"/>
      <c r="I709" s="50"/>
      <c r="J709" s="50"/>
      <c r="K709" s="51"/>
      <c r="L709" s="50"/>
      <c r="M709" s="50"/>
      <c r="N709" s="50"/>
      <c r="O709" s="50"/>
      <c r="P709" s="52"/>
      <c r="Q709" s="52"/>
    </row>
    <row r="710" spans="7:17" ht="15.75" customHeight="1" x14ac:dyDescent="0.35">
      <c r="G710" s="50"/>
      <c r="H710" s="50"/>
      <c r="I710" s="50"/>
      <c r="J710" s="50"/>
      <c r="K710" s="51"/>
      <c r="L710" s="50"/>
      <c r="M710" s="50"/>
      <c r="N710" s="50"/>
      <c r="O710" s="50"/>
      <c r="P710" s="52"/>
      <c r="Q710" s="52"/>
    </row>
    <row r="711" spans="7:17" ht="15.75" customHeight="1" x14ac:dyDescent="0.35">
      <c r="G711" s="50"/>
      <c r="H711" s="50"/>
      <c r="I711" s="50"/>
      <c r="J711" s="50"/>
      <c r="K711" s="51"/>
      <c r="L711" s="50"/>
      <c r="M711" s="50"/>
      <c r="N711" s="50"/>
      <c r="O711" s="50"/>
      <c r="P711" s="52"/>
      <c r="Q711" s="52"/>
    </row>
    <row r="712" spans="7:17" ht="15.75" customHeight="1" x14ac:dyDescent="0.35">
      <c r="G712" s="50"/>
      <c r="H712" s="50"/>
      <c r="I712" s="50"/>
      <c r="J712" s="50"/>
      <c r="K712" s="51"/>
      <c r="L712" s="50"/>
      <c r="M712" s="50"/>
      <c r="N712" s="50"/>
      <c r="O712" s="50"/>
      <c r="P712" s="52"/>
      <c r="Q712" s="52"/>
    </row>
    <row r="713" spans="7:17" ht="15.75" customHeight="1" x14ac:dyDescent="0.35">
      <c r="G713" s="50"/>
      <c r="H713" s="50"/>
      <c r="I713" s="50"/>
      <c r="J713" s="50"/>
      <c r="K713" s="51"/>
      <c r="L713" s="50"/>
      <c r="M713" s="50"/>
      <c r="N713" s="50"/>
      <c r="O713" s="50"/>
      <c r="P713" s="52"/>
      <c r="Q713" s="52"/>
    </row>
    <row r="714" spans="7:17" ht="15.75" customHeight="1" x14ac:dyDescent="0.35">
      <c r="G714" s="50"/>
      <c r="H714" s="50"/>
      <c r="I714" s="50"/>
      <c r="J714" s="50"/>
      <c r="K714" s="51"/>
      <c r="L714" s="50"/>
      <c r="M714" s="50"/>
      <c r="N714" s="50"/>
      <c r="O714" s="50"/>
      <c r="P714" s="52"/>
      <c r="Q714" s="52"/>
    </row>
    <row r="715" spans="7:17" ht="15.75" customHeight="1" x14ac:dyDescent="0.35">
      <c r="G715" s="50"/>
      <c r="H715" s="50"/>
      <c r="I715" s="50"/>
      <c r="J715" s="50"/>
      <c r="K715" s="51"/>
      <c r="L715" s="50"/>
      <c r="M715" s="50"/>
      <c r="N715" s="50"/>
      <c r="O715" s="50"/>
      <c r="P715" s="52"/>
      <c r="Q715" s="52"/>
    </row>
    <row r="716" spans="7:17" ht="15.75" customHeight="1" x14ac:dyDescent="0.35">
      <c r="G716" s="50"/>
      <c r="H716" s="50"/>
      <c r="I716" s="50"/>
      <c r="J716" s="50"/>
      <c r="K716" s="51"/>
      <c r="L716" s="50"/>
      <c r="M716" s="50"/>
      <c r="N716" s="50"/>
      <c r="O716" s="50"/>
      <c r="P716" s="52"/>
      <c r="Q716" s="52"/>
    </row>
    <row r="717" spans="7:17" ht="15.75" customHeight="1" x14ac:dyDescent="0.35">
      <c r="G717" s="50"/>
      <c r="H717" s="50"/>
      <c r="I717" s="50"/>
      <c r="J717" s="50"/>
      <c r="K717" s="51"/>
      <c r="L717" s="50"/>
      <c r="M717" s="50"/>
      <c r="N717" s="50"/>
      <c r="O717" s="50"/>
      <c r="P717" s="52"/>
      <c r="Q717" s="52"/>
    </row>
    <row r="718" spans="7:17" ht="15.75" customHeight="1" x14ac:dyDescent="0.35">
      <c r="G718" s="50"/>
      <c r="H718" s="50"/>
      <c r="I718" s="50"/>
      <c r="J718" s="50"/>
      <c r="K718" s="51"/>
      <c r="L718" s="50"/>
      <c r="M718" s="50"/>
      <c r="N718" s="50"/>
      <c r="O718" s="50"/>
      <c r="P718" s="52"/>
      <c r="Q718" s="52"/>
    </row>
    <row r="719" spans="7:17" ht="15.75" customHeight="1" x14ac:dyDescent="0.35">
      <c r="G719" s="50"/>
      <c r="H719" s="50"/>
      <c r="I719" s="50"/>
      <c r="J719" s="50"/>
      <c r="K719" s="51"/>
      <c r="L719" s="50"/>
      <c r="M719" s="50"/>
      <c r="N719" s="50"/>
      <c r="O719" s="50"/>
      <c r="P719" s="52"/>
      <c r="Q719" s="52"/>
    </row>
    <row r="720" spans="7:17" ht="15.75" customHeight="1" x14ac:dyDescent="0.35">
      <c r="G720" s="50"/>
      <c r="H720" s="50"/>
      <c r="I720" s="50"/>
      <c r="J720" s="50"/>
      <c r="K720" s="51"/>
      <c r="L720" s="50"/>
      <c r="M720" s="50"/>
      <c r="N720" s="50"/>
      <c r="O720" s="50"/>
      <c r="P720" s="52"/>
      <c r="Q720" s="52"/>
    </row>
    <row r="721" spans="7:17" ht="15.75" customHeight="1" x14ac:dyDescent="0.35">
      <c r="G721" s="50"/>
      <c r="H721" s="50"/>
      <c r="I721" s="50"/>
      <c r="J721" s="50"/>
      <c r="K721" s="51"/>
      <c r="L721" s="50"/>
      <c r="M721" s="50"/>
      <c r="N721" s="50"/>
      <c r="O721" s="50"/>
      <c r="P721" s="52"/>
      <c r="Q721" s="52"/>
    </row>
    <row r="722" spans="7:17" ht="15.75" customHeight="1" x14ac:dyDescent="0.35">
      <c r="G722" s="50"/>
      <c r="H722" s="50"/>
      <c r="I722" s="50"/>
      <c r="J722" s="50"/>
      <c r="K722" s="51"/>
      <c r="L722" s="50"/>
      <c r="M722" s="50"/>
      <c r="N722" s="50"/>
      <c r="O722" s="50"/>
      <c r="P722" s="52"/>
      <c r="Q722" s="52"/>
    </row>
    <row r="723" spans="7:17" ht="15.75" customHeight="1" x14ac:dyDescent="0.35">
      <c r="G723" s="50"/>
      <c r="H723" s="50"/>
      <c r="I723" s="50"/>
      <c r="J723" s="50"/>
      <c r="K723" s="51"/>
      <c r="L723" s="50"/>
      <c r="M723" s="50"/>
      <c r="N723" s="50"/>
      <c r="O723" s="50"/>
      <c r="P723" s="52"/>
      <c r="Q723" s="52"/>
    </row>
    <row r="724" spans="7:17" ht="15.75" customHeight="1" x14ac:dyDescent="0.35">
      <c r="G724" s="50"/>
      <c r="H724" s="50"/>
      <c r="I724" s="50"/>
      <c r="J724" s="50"/>
      <c r="K724" s="51"/>
      <c r="L724" s="50"/>
      <c r="M724" s="50"/>
      <c r="N724" s="50"/>
      <c r="O724" s="50"/>
      <c r="P724" s="52"/>
      <c r="Q724" s="52"/>
    </row>
    <row r="725" spans="7:17" ht="15.75" customHeight="1" x14ac:dyDescent="0.35">
      <c r="G725" s="50"/>
      <c r="H725" s="50"/>
      <c r="I725" s="50"/>
      <c r="J725" s="50"/>
      <c r="K725" s="51"/>
      <c r="L725" s="50"/>
      <c r="M725" s="50"/>
      <c r="N725" s="50"/>
      <c r="O725" s="50"/>
      <c r="P725" s="52"/>
      <c r="Q725" s="52"/>
    </row>
    <row r="726" spans="7:17" ht="15.75" customHeight="1" x14ac:dyDescent="0.35">
      <c r="G726" s="50"/>
      <c r="H726" s="50"/>
      <c r="I726" s="50"/>
      <c r="J726" s="50"/>
      <c r="K726" s="51"/>
      <c r="L726" s="50"/>
      <c r="M726" s="50"/>
      <c r="N726" s="50"/>
      <c r="O726" s="50"/>
      <c r="P726" s="52"/>
      <c r="Q726" s="52"/>
    </row>
    <row r="727" spans="7:17" ht="15.75" customHeight="1" x14ac:dyDescent="0.35">
      <c r="G727" s="50"/>
      <c r="H727" s="50"/>
      <c r="I727" s="50"/>
      <c r="J727" s="50"/>
      <c r="K727" s="51"/>
      <c r="L727" s="50"/>
      <c r="M727" s="50"/>
      <c r="N727" s="50"/>
      <c r="O727" s="50"/>
      <c r="P727" s="52"/>
      <c r="Q727" s="52"/>
    </row>
    <row r="728" spans="7:17" ht="15.75" customHeight="1" x14ac:dyDescent="0.35">
      <c r="G728" s="50"/>
      <c r="H728" s="50"/>
      <c r="I728" s="50"/>
      <c r="J728" s="50"/>
      <c r="K728" s="51"/>
      <c r="L728" s="50"/>
      <c r="M728" s="50"/>
      <c r="N728" s="50"/>
      <c r="O728" s="50"/>
      <c r="P728" s="52"/>
      <c r="Q728" s="52"/>
    </row>
    <row r="729" spans="7:17" ht="15.75" customHeight="1" x14ac:dyDescent="0.35">
      <c r="G729" s="50"/>
      <c r="H729" s="50"/>
      <c r="I729" s="50"/>
      <c r="J729" s="50"/>
      <c r="K729" s="51"/>
      <c r="L729" s="50"/>
      <c r="M729" s="50"/>
      <c r="N729" s="50"/>
      <c r="O729" s="50"/>
      <c r="P729" s="52"/>
      <c r="Q729" s="52"/>
    </row>
    <row r="730" spans="7:17" ht="15.75" customHeight="1" x14ac:dyDescent="0.35">
      <c r="G730" s="50"/>
      <c r="H730" s="50"/>
      <c r="I730" s="50"/>
      <c r="J730" s="50"/>
      <c r="K730" s="51"/>
      <c r="L730" s="50"/>
      <c r="M730" s="50"/>
      <c r="N730" s="50"/>
      <c r="O730" s="50"/>
      <c r="P730" s="52"/>
      <c r="Q730" s="52"/>
    </row>
    <row r="731" spans="7:17" ht="15.75" customHeight="1" x14ac:dyDescent="0.35">
      <c r="G731" s="50"/>
      <c r="H731" s="50"/>
      <c r="I731" s="50"/>
      <c r="J731" s="50"/>
      <c r="K731" s="51"/>
      <c r="L731" s="50"/>
      <c r="M731" s="50"/>
      <c r="N731" s="50"/>
      <c r="O731" s="50"/>
      <c r="P731" s="52"/>
      <c r="Q731" s="52"/>
    </row>
    <row r="732" spans="7:17" ht="15.75" customHeight="1" x14ac:dyDescent="0.35">
      <c r="G732" s="50"/>
      <c r="H732" s="50"/>
      <c r="I732" s="50"/>
      <c r="J732" s="50"/>
      <c r="K732" s="51"/>
      <c r="L732" s="50"/>
      <c r="M732" s="50"/>
      <c r="N732" s="50"/>
      <c r="O732" s="50"/>
      <c r="P732" s="52"/>
      <c r="Q732" s="52"/>
    </row>
    <row r="733" spans="7:17" ht="15.75" customHeight="1" x14ac:dyDescent="0.35">
      <c r="G733" s="50"/>
      <c r="H733" s="50"/>
      <c r="I733" s="50"/>
      <c r="J733" s="50"/>
      <c r="K733" s="51"/>
      <c r="L733" s="50"/>
      <c r="M733" s="50"/>
      <c r="N733" s="50"/>
      <c r="O733" s="50"/>
      <c r="P733" s="52"/>
      <c r="Q733" s="52"/>
    </row>
    <row r="734" spans="7:17" ht="15.75" customHeight="1" x14ac:dyDescent="0.35">
      <c r="G734" s="50"/>
      <c r="H734" s="50"/>
      <c r="I734" s="50"/>
      <c r="J734" s="50"/>
      <c r="K734" s="51"/>
      <c r="L734" s="50"/>
      <c r="M734" s="50"/>
      <c r="N734" s="50"/>
      <c r="O734" s="50"/>
      <c r="P734" s="52"/>
      <c r="Q734" s="52"/>
    </row>
    <row r="735" spans="7:17" ht="15.75" customHeight="1" x14ac:dyDescent="0.35">
      <c r="G735" s="50"/>
      <c r="H735" s="50"/>
      <c r="I735" s="50"/>
      <c r="J735" s="50"/>
      <c r="K735" s="51"/>
      <c r="L735" s="50"/>
      <c r="M735" s="50"/>
      <c r="N735" s="50"/>
      <c r="O735" s="50"/>
      <c r="P735" s="52"/>
      <c r="Q735" s="52"/>
    </row>
    <row r="736" spans="7:17" ht="15.75" customHeight="1" x14ac:dyDescent="0.35">
      <c r="G736" s="50"/>
      <c r="H736" s="50"/>
      <c r="I736" s="50"/>
      <c r="J736" s="50"/>
      <c r="K736" s="51"/>
      <c r="L736" s="50"/>
      <c r="M736" s="50"/>
      <c r="N736" s="50"/>
      <c r="O736" s="50"/>
      <c r="P736" s="52"/>
      <c r="Q736" s="52"/>
    </row>
    <row r="737" spans="7:17" ht="15.75" customHeight="1" x14ac:dyDescent="0.35">
      <c r="G737" s="50"/>
      <c r="H737" s="50"/>
      <c r="I737" s="50"/>
      <c r="J737" s="50"/>
      <c r="K737" s="51"/>
      <c r="L737" s="50"/>
      <c r="M737" s="50"/>
      <c r="N737" s="50"/>
      <c r="O737" s="50"/>
      <c r="P737" s="52"/>
      <c r="Q737" s="52"/>
    </row>
    <row r="738" spans="7:17" ht="15.75" customHeight="1" x14ac:dyDescent="0.35">
      <c r="G738" s="50"/>
      <c r="H738" s="50"/>
      <c r="I738" s="50"/>
      <c r="J738" s="50"/>
      <c r="K738" s="51"/>
      <c r="L738" s="50"/>
      <c r="M738" s="50"/>
      <c r="N738" s="50"/>
      <c r="O738" s="50"/>
      <c r="P738" s="52"/>
      <c r="Q738" s="52"/>
    </row>
    <row r="739" spans="7:17" ht="15.75" customHeight="1" x14ac:dyDescent="0.35">
      <c r="G739" s="50"/>
      <c r="H739" s="50"/>
      <c r="I739" s="50"/>
      <c r="J739" s="50"/>
      <c r="K739" s="51"/>
      <c r="L739" s="50"/>
      <c r="M739" s="50"/>
      <c r="N739" s="50"/>
      <c r="O739" s="50"/>
      <c r="P739" s="52"/>
      <c r="Q739" s="52"/>
    </row>
    <row r="740" spans="7:17" ht="15.75" customHeight="1" x14ac:dyDescent="0.35">
      <c r="G740" s="50"/>
      <c r="H740" s="50"/>
      <c r="I740" s="50"/>
      <c r="J740" s="50"/>
      <c r="K740" s="51"/>
      <c r="L740" s="50"/>
      <c r="M740" s="50"/>
      <c r="N740" s="50"/>
      <c r="O740" s="50"/>
      <c r="P740" s="52"/>
      <c r="Q740" s="52"/>
    </row>
    <row r="741" spans="7:17" ht="15.75" customHeight="1" x14ac:dyDescent="0.35">
      <c r="G741" s="50"/>
      <c r="H741" s="50"/>
      <c r="I741" s="50"/>
      <c r="J741" s="50"/>
      <c r="K741" s="51"/>
      <c r="L741" s="50"/>
      <c r="M741" s="50"/>
      <c r="N741" s="50"/>
      <c r="O741" s="50"/>
      <c r="P741" s="52"/>
      <c r="Q741" s="52"/>
    </row>
    <row r="742" spans="7:17" ht="15.75" customHeight="1" x14ac:dyDescent="0.35">
      <c r="G742" s="50"/>
      <c r="H742" s="50"/>
      <c r="I742" s="50"/>
      <c r="J742" s="50"/>
      <c r="K742" s="51"/>
      <c r="L742" s="50"/>
      <c r="M742" s="50"/>
      <c r="N742" s="50"/>
      <c r="O742" s="50"/>
      <c r="P742" s="52"/>
      <c r="Q742" s="52"/>
    </row>
    <row r="743" spans="7:17" ht="15.75" customHeight="1" x14ac:dyDescent="0.35">
      <c r="G743" s="50"/>
      <c r="H743" s="50"/>
      <c r="I743" s="50"/>
      <c r="J743" s="50"/>
      <c r="K743" s="51"/>
      <c r="L743" s="50"/>
      <c r="M743" s="50"/>
      <c r="N743" s="50"/>
      <c r="O743" s="50"/>
      <c r="P743" s="52"/>
      <c r="Q743" s="52"/>
    </row>
    <row r="744" spans="7:17" ht="15.75" customHeight="1" x14ac:dyDescent="0.35">
      <c r="G744" s="50"/>
      <c r="H744" s="50"/>
      <c r="I744" s="50"/>
      <c r="J744" s="50"/>
      <c r="K744" s="51"/>
      <c r="L744" s="50"/>
      <c r="M744" s="50"/>
      <c r="N744" s="50"/>
      <c r="O744" s="50"/>
      <c r="P744" s="52"/>
      <c r="Q744" s="52"/>
    </row>
    <row r="745" spans="7:17" ht="15.75" customHeight="1" x14ac:dyDescent="0.35">
      <c r="G745" s="50"/>
      <c r="H745" s="50"/>
      <c r="I745" s="50"/>
      <c r="J745" s="50"/>
      <c r="K745" s="51"/>
      <c r="L745" s="50"/>
      <c r="M745" s="50"/>
      <c r="N745" s="50"/>
      <c r="O745" s="50"/>
      <c r="P745" s="52"/>
      <c r="Q745" s="52"/>
    </row>
    <row r="746" spans="7:17" ht="15.75" customHeight="1" x14ac:dyDescent="0.35">
      <c r="G746" s="50"/>
      <c r="H746" s="50"/>
      <c r="I746" s="50"/>
      <c r="J746" s="50"/>
      <c r="K746" s="51"/>
      <c r="L746" s="50"/>
      <c r="M746" s="50"/>
      <c r="N746" s="50"/>
      <c r="O746" s="50"/>
      <c r="P746" s="52"/>
      <c r="Q746" s="52"/>
    </row>
    <row r="747" spans="7:17" ht="15.75" customHeight="1" x14ac:dyDescent="0.35">
      <c r="G747" s="50"/>
      <c r="H747" s="50"/>
      <c r="I747" s="50"/>
      <c r="J747" s="50"/>
      <c r="K747" s="51"/>
      <c r="L747" s="50"/>
      <c r="M747" s="50"/>
      <c r="N747" s="50"/>
      <c r="O747" s="50"/>
      <c r="P747" s="52"/>
      <c r="Q747" s="52"/>
    </row>
    <row r="748" spans="7:17" ht="15.75" customHeight="1" x14ac:dyDescent="0.35">
      <c r="G748" s="50"/>
      <c r="H748" s="50"/>
      <c r="I748" s="50"/>
      <c r="J748" s="50"/>
      <c r="K748" s="51"/>
      <c r="L748" s="50"/>
      <c r="M748" s="50"/>
      <c r="N748" s="50"/>
      <c r="O748" s="50"/>
      <c r="P748" s="52"/>
      <c r="Q748" s="52"/>
    </row>
    <row r="749" spans="7:17" ht="15.75" customHeight="1" x14ac:dyDescent="0.35">
      <c r="G749" s="50"/>
      <c r="H749" s="50"/>
      <c r="I749" s="50"/>
      <c r="J749" s="50"/>
      <c r="K749" s="51"/>
      <c r="L749" s="50"/>
      <c r="M749" s="50"/>
      <c r="N749" s="50"/>
      <c r="O749" s="50"/>
      <c r="P749" s="52"/>
      <c r="Q749" s="52"/>
    </row>
    <row r="750" spans="7:17" ht="15.75" customHeight="1" x14ac:dyDescent="0.35">
      <c r="G750" s="50"/>
      <c r="H750" s="50"/>
      <c r="I750" s="50"/>
      <c r="J750" s="50"/>
      <c r="K750" s="51"/>
      <c r="L750" s="50"/>
      <c r="M750" s="50"/>
      <c r="N750" s="50"/>
      <c r="O750" s="50"/>
      <c r="P750" s="52"/>
      <c r="Q750" s="52"/>
    </row>
    <row r="751" spans="7:17" ht="15.75" customHeight="1" x14ac:dyDescent="0.35">
      <c r="G751" s="50"/>
      <c r="H751" s="50"/>
      <c r="I751" s="50"/>
      <c r="J751" s="50"/>
      <c r="K751" s="51"/>
      <c r="L751" s="50"/>
      <c r="M751" s="50"/>
      <c r="N751" s="50"/>
      <c r="O751" s="50"/>
      <c r="P751" s="52"/>
      <c r="Q751" s="52"/>
    </row>
    <row r="752" spans="7:17" ht="15.75" customHeight="1" x14ac:dyDescent="0.35">
      <c r="G752" s="50"/>
      <c r="H752" s="50"/>
      <c r="I752" s="50"/>
      <c r="J752" s="50"/>
      <c r="K752" s="51"/>
      <c r="L752" s="50"/>
      <c r="M752" s="50"/>
      <c r="N752" s="50"/>
      <c r="O752" s="50"/>
      <c r="P752" s="52"/>
      <c r="Q752" s="52"/>
    </row>
    <row r="753" spans="7:17" ht="15.75" customHeight="1" x14ac:dyDescent="0.35">
      <c r="G753" s="50"/>
      <c r="H753" s="50"/>
      <c r="I753" s="50"/>
      <c r="J753" s="50"/>
      <c r="K753" s="51"/>
      <c r="L753" s="50"/>
      <c r="M753" s="50"/>
      <c r="N753" s="50"/>
      <c r="O753" s="50"/>
      <c r="P753" s="52"/>
      <c r="Q753" s="52"/>
    </row>
    <row r="754" spans="7:17" ht="15.75" customHeight="1" x14ac:dyDescent="0.35">
      <c r="G754" s="50"/>
      <c r="H754" s="50"/>
      <c r="I754" s="50"/>
      <c r="J754" s="50"/>
      <c r="K754" s="51"/>
      <c r="L754" s="50"/>
      <c r="M754" s="50"/>
      <c r="N754" s="50"/>
      <c r="O754" s="50"/>
      <c r="P754" s="52"/>
      <c r="Q754" s="52"/>
    </row>
    <row r="755" spans="7:17" ht="15.75" customHeight="1" x14ac:dyDescent="0.35">
      <c r="G755" s="50"/>
      <c r="H755" s="50"/>
      <c r="I755" s="50"/>
      <c r="J755" s="50"/>
      <c r="K755" s="51"/>
      <c r="L755" s="50"/>
      <c r="M755" s="50"/>
      <c r="N755" s="50"/>
      <c r="O755" s="50"/>
      <c r="P755" s="52"/>
      <c r="Q755" s="52"/>
    </row>
    <row r="756" spans="7:17" ht="15.75" customHeight="1" x14ac:dyDescent="0.35">
      <c r="G756" s="50"/>
      <c r="H756" s="50"/>
      <c r="I756" s="50"/>
      <c r="J756" s="50"/>
      <c r="K756" s="51"/>
      <c r="L756" s="50"/>
      <c r="M756" s="50"/>
      <c r="N756" s="50"/>
      <c r="O756" s="50"/>
      <c r="P756" s="52"/>
      <c r="Q756" s="52"/>
    </row>
    <row r="757" spans="7:17" ht="15.75" customHeight="1" x14ac:dyDescent="0.35">
      <c r="G757" s="50"/>
      <c r="H757" s="50"/>
      <c r="I757" s="50"/>
      <c r="J757" s="50"/>
      <c r="K757" s="51"/>
      <c r="L757" s="50"/>
      <c r="M757" s="50"/>
      <c r="N757" s="50"/>
      <c r="O757" s="50"/>
      <c r="P757" s="52"/>
      <c r="Q757" s="52"/>
    </row>
    <row r="758" spans="7:17" ht="15.75" customHeight="1" x14ac:dyDescent="0.35">
      <c r="G758" s="50"/>
      <c r="H758" s="50"/>
      <c r="I758" s="50"/>
      <c r="J758" s="50"/>
      <c r="K758" s="51"/>
      <c r="L758" s="50"/>
      <c r="M758" s="50"/>
      <c r="N758" s="50"/>
      <c r="O758" s="50"/>
      <c r="P758" s="52"/>
      <c r="Q758" s="52"/>
    </row>
    <row r="759" spans="7:17" ht="15.75" customHeight="1" x14ac:dyDescent="0.35">
      <c r="G759" s="50"/>
      <c r="H759" s="50"/>
      <c r="I759" s="50"/>
      <c r="J759" s="50"/>
      <c r="K759" s="51"/>
      <c r="L759" s="50"/>
      <c r="M759" s="50"/>
      <c r="N759" s="50"/>
      <c r="O759" s="50"/>
      <c r="P759" s="52"/>
      <c r="Q759" s="52"/>
    </row>
    <row r="760" spans="7:17" ht="15.75" customHeight="1" x14ac:dyDescent="0.35">
      <c r="G760" s="50"/>
      <c r="H760" s="50"/>
      <c r="I760" s="50"/>
      <c r="J760" s="50"/>
      <c r="K760" s="51"/>
      <c r="L760" s="50"/>
      <c r="M760" s="50"/>
      <c r="N760" s="50"/>
      <c r="O760" s="50"/>
      <c r="P760" s="52"/>
      <c r="Q760" s="52"/>
    </row>
    <row r="761" spans="7:17" ht="15.75" customHeight="1" x14ac:dyDescent="0.35">
      <c r="G761" s="50"/>
      <c r="H761" s="50"/>
      <c r="I761" s="50"/>
      <c r="J761" s="50"/>
      <c r="K761" s="51"/>
      <c r="L761" s="50"/>
      <c r="M761" s="50"/>
      <c r="N761" s="50"/>
      <c r="O761" s="50"/>
      <c r="P761" s="52"/>
      <c r="Q761" s="52"/>
    </row>
    <row r="762" spans="7:17" ht="15.75" customHeight="1" x14ac:dyDescent="0.35">
      <c r="G762" s="50"/>
      <c r="H762" s="50"/>
      <c r="I762" s="50"/>
      <c r="J762" s="50"/>
      <c r="K762" s="51"/>
      <c r="L762" s="50"/>
      <c r="M762" s="50"/>
      <c r="N762" s="50"/>
      <c r="O762" s="50"/>
      <c r="P762" s="52"/>
      <c r="Q762" s="52"/>
    </row>
    <row r="763" spans="7:17" ht="15.75" customHeight="1" x14ac:dyDescent="0.35">
      <c r="G763" s="50"/>
      <c r="H763" s="50"/>
      <c r="I763" s="50"/>
      <c r="J763" s="50"/>
      <c r="K763" s="51"/>
      <c r="L763" s="50"/>
      <c r="M763" s="50"/>
      <c r="N763" s="50"/>
      <c r="O763" s="50"/>
      <c r="P763" s="52"/>
      <c r="Q763" s="52"/>
    </row>
    <row r="764" spans="7:17" ht="15.75" customHeight="1" x14ac:dyDescent="0.35">
      <c r="G764" s="50"/>
      <c r="H764" s="50"/>
      <c r="I764" s="50"/>
      <c r="J764" s="50"/>
      <c r="K764" s="51"/>
      <c r="L764" s="50"/>
      <c r="M764" s="50"/>
      <c r="N764" s="50"/>
      <c r="O764" s="50"/>
      <c r="P764" s="52"/>
      <c r="Q764" s="52"/>
    </row>
    <row r="765" spans="7:17" ht="15.75" customHeight="1" x14ac:dyDescent="0.35">
      <c r="G765" s="50"/>
      <c r="H765" s="50"/>
      <c r="I765" s="50"/>
      <c r="J765" s="50"/>
      <c r="K765" s="51"/>
      <c r="L765" s="50"/>
      <c r="M765" s="50"/>
      <c r="N765" s="50"/>
      <c r="O765" s="50"/>
      <c r="P765" s="52"/>
      <c r="Q765" s="52"/>
    </row>
    <row r="766" spans="7:17" ht="15.75" customHeight="1" x14ac:dyDescent="0.35">
      <c r="G766" s="50"/>
      <c r="H766" s="50"/>
      <c r="I766" s="50"/>
      <c r="J766" s="50"/>
      <c r="K766" s="51"/>
      <c r="L766" s="50"/>
      <c r="M766" s="50"/>
      <c r="N766" s="50"/>
      <c r="O766" s="50"/>
      <c r="P766" s="52"/>
      <c r="Q766" s="52"/>
    </row>
    <row r="767" spans="7:17" ht="15.75" customHeight="1" x14ac:dyDescent="0.35">
      <c r="G767" s="50"/>
      <c r="H767" s="50"/>
      <c r="I767" s="50"/>
      <c r="J767" s="50"/>
      <c r="K767" s="51"/>
      <c r="L767" s="50"/>
      <c r="M767" s="50"/>
      <c r="N767" s="50"/>
      <c r="O767" s="50"/>
      <c r="P767" s="52"/>
      <c r="Q767" s="52"/>
    </row>
  </sheetData>
  <mergeCells count="64">
    <mergeCell ref="B29:B32"/>
    <mergeCell ref="C29:C32"/>
    <mergeCell ref="D29:D32"/>
    <mergeCell ref="E29:E32"/>
    <mergeCell ref="P30:Q30"/>
    <mergeCell ref="P31:P32"/>
    <mergeCell ref="Q31:Q32"/>
    <mergeCell ref="B25:B28"/>
    <mergeCell ref="C25:C28"/>
    <mergeCell ref="D25:D28"/>
    <mergeCell ref="E25:E28"/>
    <mergeCell ref="P26:Q26"/>
    <mergeCell ref="P27:P28"/>
    <mergeCell ref="Q27:Q28"/>
    <mergeCell ref="B21:B24"/>
    <mergeCell ref="C21:C24"/>
    <mergeCell ref="D21:D24"/>
    <mergeCell ref="E21:E24"/>
    <mergeCell ref="P22:Q22"/>
    <mergeCell ref="P23:P24"/>
    <mergeCell ref="Q23:Q24"/>
    <mergeCell ref="B17:B20"/>
    <mergeCell ref="C17:C20"/>
    <mergeCell ref="D17:D20"/>
    <mergeCell ref="E17:E20"/>
    <mergeCell ref="P18:Q18"/>
    <mergeCell ref="P19:P20"/>
    <mergeCell ref="Q19:Q20"/>
    <mergeCell ref="B13:B16"/>
    <mergeCell ref="C13:C16"/>
    <mergeCell ref="D13:D16"/>
    <mergeCell ref="E13:E16"/>
    <mergeCell ref="P14:Q14"/>
    <mergeCell ref="P15:P16"/>
    <mergeCell ref="Q15:Q16"/>
    <mergeCell ref="B9:B12"/>
    <mergeCell ref="C9:C12"/>
    <mergeCell ref="D9:D12"/>
    <mergeCell ref="E9:E12"/>
    <mergeCell ref="P10:Q10"/>
    <mergeCell ref="P11:P12"/>
    <mergeCell ref="Q11:Q12"/>
    <mergeCell ref="BW4:CE4"/>
    <mergeCell ref="CF4:CN4"/>
    <mergeCell ref="CO4:DC4"/>
    <mergeCell ref="B5:B8"/>
    <mergeCell ref="C5:C8"/>
    <mergeCell ref="D5:D8"/>
    <mergeCell ref="E5:E8"/>
    <mergeCell ref="P6:Q6"/>
    <mergeCell ref="P7:P8"/>
    <mergeCell ref="Q7:Q8"/>
    <mergeCell ref="AL4:AT4"/>
    <mergeCell ref="AU4:BC4"/>
    <mergeCell ref="BD4:BG4"/>
    <mergeCell ref="BH4:BK4"/>
    <mergeCell ref="BL4:BM4"/>
    <mergeCell ref="BN4:BV4"/>
    <mergeCell ref="AC4:AK4"/>
    <mergeCell ref="B1:Q1"/>
    <mergeCell ref="B2:Q3"/>
    <mergeCell ref="G4:O4"/>
    <mergeCell ref="P4:Q4"/>
    <mergeCell ref="T4:AB4"/>
  </mergeCells>
  <phoneticPr fontId="33"/>
  <conditionalFormatting sqref="C4:C5 C9 C13 C17 C21 C25 C29 C33:C1048339">
    <cfRule type="expression" dxfId="301" priority="65">
      <formula>S5=1</formula>
    </cfRule>
  </conditionalFormatting>
  <conditionalFormatting sqref="C1048340:C1048552">
    <cfRule type="expression" dxfId="300" priority="77">
      <formula>S1=1</formula>
    </cfRule>
  </conditionalFormatting>
  <conditionalFormatting sqref="C1048553:C1048562">
    <cfRule type="expression" dxfId="299" priority="75">
      <formula>S202=1</formula>
    </cfRule>
  </conditionalFormatting>
  <conditionalFormatting sqref="C1048563:C1048576">
    <cfRule type="expression" dxfId="298" priority="74">
      <formula>S211=1</formula>
    </cfRule>
  </conditionalFormatting>
  <conditionalFormatting sqref="D4:E4">
    <cfRule type="expression" dxfId="297" priority="28">
      <formula>OR(D4="valid acro",D4="distinct acro")</formula>
    </cfRule>
    <cfRule type="containsText" dxfId="296" priority="29" operator="containsText" text="Type">
      <formula>NOT(ISERROR(SEARCH("Type",D4)))</formula>
    </cfRule>
    <cfRule type="containsText" dxfId="295" priority="30" operator="containsText" text="mismatch">
      <formula>NOT(ISERROR(SEARCH("mismatch",D4)))</formula>
    </cfRule>
  </conditionalFormatting>
  <conditionalFormatting sqref="F4 D5:E5 D9:E9 D13:E13 D17:E17 D21:E21 D25:E25 D29:E29">
    <cfRule type="containsText" dxfId="294" priority="64" operator="containsText" text="mismatch">
      <formula>NOT(ISERROR(SEARCH("mismatch",D4)))</formula>
    </cfRule>
    <cfRule type="containsText" dxfId="293" priority="63" operator="containsText" text="Type">
      <formula>NOT(ISERROR(SEARCH("Type",D4)))</formula>
    </cfRule>
    <cfRule type="expression" dxfId="292" priority="62">
      <formula>OR(D4="有効なACRO",D4="明確なACRO")</formula>
    </cfRule>
  </conditionalFormatting>
  <conditionalFormatting sqref="G14">
    <cfRule type="expression" dxfId="291" priority="20">
      <formula>BW14="ok"</formula>
    </cfRule>
    <cfRule type="expression" dxfId="290" priority="21">
      <formula>BN14="ok"</formula>
    </cfRule>
  </conditionalFormatting>
  <conditionalFormatting sqref="G18">
    <cfRule type="expression" dxfId="289" priority="11">
      <formula>BW18="ok"</formula>
    </cfRule>
    <cfRule type="expression" dxfId="288" priority="12">
      <formula>BN18="ok"</formula>
    </cfRule>
    <cfRule type="expression" dxfId="287" priority="13">
      <formula>BW18="ok"</formula>
    </cfRule>
    <cfRule type="expression" dxfId="286" priority="14">
      <formula>BN18="ok"</formula>
    </cfRule>
  </conditionalFormatting>
  <conditionalFormatting sqref="G18:H18">
    <cfRule type="expression" dxfId="285" priority="49">
      <formula>BW18="ok"</formula>
    </cfRule>
    <cfRule type="expression" dxfId="284" priority="50">
      <formula>BN18="ok"</formula>
    </cfRule>
  </conditionalFormatting>
  <conditionalFormatting sqref="G33:I264 K33:P264">
    <cfRule type="expression" dxfId="283" priority="67">
      <formula>T33:AB527=1</formula>
    </cfRule>
  </conditionalFormatting>
  <conditionalFormatting sqref="G6:O6">
    <cfRule type="expression" dxfId="282" priority="72">
      <formula>BW6="ok"</formula>
    </cfRule>
    <cfRule type="expression" dxfId="281" priority="73">
      <formula>BN6="ok"</formula>
    </cfRule>
  </conditionalFormatting>
  <conditionalFormatting sqref="G6:O7 G10:O11 G14:O15 G18:O19 G22:O23 G26:O27 G30:O31">
    <cfRule type="expression" dxfId="280" priority="76">
      <formula>T6:AB264=1</formula>
    </cfRule>
  </conditionalFormatting>
  <conditionalFormatting sqref="G8:O8 G12:O12 G16:O16 G20:O20 G24:O24 G28:O28 G32:O32">
    <cfRule type="expression" dxfId="279" priority="80">
      <formula>BN8="ok"</formula>
    </cfRule>
    <cfRule type="expression" dxfId="278" priority="79">
      <formula>BW8="ok"</formula>
    </cfRule>
    <cfRule type="expression" dxfId="277" priority="78">
      <formula>T7:AB264=1</formula>
    </cfRule>
    <cfRule type="expression" dxfId="276" priority="81">
      <formula>T7:AB265=1</formula>
    </cfRule>
  </conditionalFormatting>
  <conditionalFormatting sqref="G10:O10">
    <cfRule type="expression" dxfId="275" priority="60">
      <formula>BN10="ok"</formula>
    </cfRule>
    <cfRule type="expression" dxfId="274" priority="59">
      <formula>BW10="ok"</formula>
    </cfRule>
  </conditionalFormatting>
  <conditionalFormatting sqref="G10:O12 G14:O16 G18:O20 G22:O24 G26:O28 G30:O264 G6:O8">
    <cfRule type="expression" dxfId="273" priority="66">
      <formula>BN6="no"</formula>
    </cfRule>
  </conditionalFormatting>
  <conditionalFormatting sqref="G14:O14">
    <cfRule type="expression" dxfId="272" priority="55">
      <formula>BN14="ok"</formula>
    </cfRule>
    <cfRule type="expression" dxfId="271" priority="54">
      <formula>BW14="ok"</formula>
    </cfRule>
  </conditionalFormatting>
  <conditionalFormatting sqref="G22:O22">
    <cfRule type="expression" dxfId="270" priority="45">
      <formula>BW22="ok"</formula>
    </cfRule>
    <cfRule type="expression" dxfId="269" priority="46">
      <formula>BN22="ok"</formula>
    </cfRule>
  </conditionalFormatting>
  <conditionalFormatting sqref="G26:O26">
    <cfRule type="expression" dxfId="268" priority="41">
      <formula>BN26="ok"</formula>
    </cfRule>
    <cfRule type="expression" dxfId="267" priority="40">
      <formula>BW26="ok"</formula>
    </cfRule>
  </conditionalFormatting>
  <conditionalFormatting sqref="G30:O30">
    <cfRule type="expression" dxfId="266" priority="36">
      <formula>BN30="ok"</formula>
    </cfRule>
    <cfRule type="expression" dxfId="265" priority="35">
      <formula>BW30="ok"</formula>
    </cfRule>
  </conditionalFormatting>
  <conditionalFormatting sqref="I14:J14">
    <cfRule type="expression" dxfId="264" priority="18">
      <formula>BY14="ok"</formula>
    </cfRule>
    <cfRule type="expression" dxfId="263" priority="19">
      <formula>BP14="ok"</formula>
    </cfRule>
  </conditionalFormatting>
  <conditionalFormatting sqref="I18:J18">
    <cfRule type="expression" dxfId="262" priority="6">
      <formula>BY18="ok"</formula>
    </cfRule>
    <cfRule type="expression" dxfId="261" priority="7">
      <formula>BP18="ok"</formula>
    </cfRule>
  </conditionalFormatting>
  <conditionalFormatting sqref="I18:O18">
    <cfRule type="expression" dxfId="260" priority="9">
      <formula>BY18="ok"</formula>
    </cfRule>
    <cfRule type="expression" dxfId="259" priority="10">
      <formula>BP18="ok"</formula>
    </cfRule>
  </conditionalFormatting>
  <conditionalFormatting sqref="J6">
    <cfRule type="expression" dxfId="258" priority="70">
      <formula>W6:AD264=1</formula>
    </cfRule>
  </conditionalFormatting>
  <conditionalFormatting sqref="J8">
    <cfRule type="expression" dxfId="257" priority="71">
      <formula>W7:AD265=1</formula>
    </cfRule>
  </conditionalFormatting>
  <conditionalFormatting sqref="J10">
    <cfRule type="expression" dxfId="256" priority="57">
      <formula>W10:AD268=1</formula>
    </cfRule>
  </conditionalFormatting>
  <conditionalFormatting sqref="J12">
    <cfRule type="expression" dxfId="255" priority="58">
      <formula>W11:AD269=1</formula>
    </cfRule>
  </conditionalFormatting>
  <conditionalFormatting sqref="J14">
    <cfRule type="expression" dxfId="254" priority="17">
      <formula>W14:AD272=1</formula>
    </cfRule>
  </conditionalFormatting>
  <conditionalFormatting sqref="J16">
    <cfRule type="expression" dxfId="253" priority="53">
      <formula>W15:AD273=1</formula>
    </cfRule>
  </conditionalFormatting>
  <conditionalFormatting sqref="J18">
    <cfRule type="expression" dxfId="252" priority="5">
      <formula>W18:AD276=1</formula>
    </cfRule>
  </conditionalFormatting>
  <conditionalFormatting sqref="J20">
    <cfRule type="expression" dxfId="251" priority="48">
      <formula>W19:AD277=1</formula>
    </cfRule>
  </conditionalFormatting>
  <conditionalFormatting sqref="J22">
    <cfRule type="expression" dxfId="250" priority="43">
      <formula>W22:AD280=1</formula>
    </cfRule>
  </conditionalFormatting>
  <conditionalFormatting sqref="J24">
    <cfRule type="expression" dxfId="249" priority="44">
      <formula>W23:AD281=1</formula>
    </cfRule>
  </conditionalFormatting>
  <conditionalFormatting sqref="J26">
    <cfRule type="expression" dxfId="248" priority="38">
      <formula>W26:AD284=1</formula>
    </cfRule>
  </conditionalFormatting>
  <conditionalFormatting sqref="J28">
    <cfRule type="expression" dxfId="247" priority="39">
      <formula>W27:AD285=1</formula>
    </cfRule>
  </conditionalFormatting>
  <conditionalFormatting sqref="J30">
    <cfRule type="expression" dxfId="246" priority="33">
      <formula>W30:AD288=1</formula>
    </cfRule>
  </conditionalFormatting>
  <conditionalFormatting sqref="J32">
    <cfRule type="expression" dxfId="245" priority="34">
      <formula>W31:AD289=1</formula>
    </cfRule>
  </conditionalFormatting>
  <conditionalFormatting sqref="J33:J264">
    <cfRule type="expression" dxfId="244" priority="68">
      <formula>W33:AD527=1</formula>
    </cfRule>
  </conditionalFormatting>
  <conditionalFormatting sqref="J7:O7">
    <cfRule type="expression" dxfId="243" priority="69">
      <formula>W7:AD265=1</formula>
    </cfRule>
  </conditionalFormatting>
  <conditionalFormatting sqref="J11:O11">
    <cfRule type="expression" dxfId="242" priority="56">
      <formula>W11:AD269=1</formula>
    </cfRule>
  </conditionalFormatting>
  <conditionalFormatting sqref="J15:O15">
    <cfRule type="expression" dxfId="241" priority="51">
      <formula>W15:AD273=1</formula>
    </cfRule>
  </conditionalFormatting>
  <conditionalFormatting sqref="J19:O19">
    <cfRule type="expression" dxfId="240" priority="47">
      <formula>W19:AD277=1</formula>
    </cfRule>
  </conditionalFormatting>
  <conditionalFormatting sqref="J23:O23">
    <cfRule type="expression" dxfId="239" priority="42">
      <formula>W23:AD281=1</formula>
    </cfRule>
  </conditionalFormatting>
  <conditionalFormatting sqref="J27:O27">
    <cfRule type="expression" dxfId="238" priority="37">
      <formula>W27:AD285=1</formula>
    </cfRule>
  </conditionalFormatting>
  <conditionalFormatting sqref="J31:O31">
    <cfRule type="expression" dxfId="237" priority="32">
      <formula>W31:AD289=1</formula>
    </cfRule>
  </conditionalFormatting>
  <conditionalFormatting sqref="K6 K8 K10 K12 K14 K16 K18 K20 K22 K24 K26 K28 K30 K32">
    <cfRule type="expression" dxfId="236" priority="61">
      <formula>BL6="no"</formula>
    </cfRule>
  </conditionalFormatting>
  <conditionalFormatting sqref="L14:M14">
    <cfRule type="expression" dxfId="235" priority="16">
      <formula>BS14="ok"</formula>
    </cfRule>
    <cfRule type="expression" dxfId="234" priority="15">
      <formula>CB14="ok"</formula>
    </cfRule>
  </conditionalFormatting>
  <conditionalFormatting sqref="L18:M18">
    <cfRule type="expression" dxfId="233" priority="3">
      <formula>CB18="ok"</formula>
    </cfRule>
    <cfRule type="expression" dxfId="232" priority="4">
      <formula>BS18="ok"</formula>
    </cfRule>
    <cfRule type="expression" dxfId="231" priority="1">
      <formula>CB18="ok"</formula>
    </cfRule>
    <cfRule type="expression" dxfId="230" priority="2">
      <formula>BS18="ok"</formula>
    </cfRule>
  </conditionalFormatting>
  <conditionalFormatting sqref="P7:Q8">
    <cfRule type="expression" dxfId="229" priority="31">
      <formula>NOT($D5="valid acro")</formula>
    </cfRule>
  </conditionalFormatting>
  <conditionalFormatting sqref="P11:Q12">
    <cfRule type="expression" dxfId="228" priority="27">
      <formula>NOT($D9="valid acro")</formula>
    </cfRule>
  </conditionalFormatting>
  <conditionalFormatting sqref="P15:Q16">
    <cfRule type="expression" dxfId="227" priority="26">
      <formula>NOT($D13="valid acro")</formula>
    </cfRule>
  </conditionalFormatting>
  <conditionalFormatting sqref="P19:Q20">
    <cfRule type="expression" dxfId="226" priority="25">
      <formula>NOT($D17="valid acro")</formula>
    </cfRule>
  </conditionalFormatting>
  <conditionalFormatting sqref="P23:Q24">
    <cfRule type="expression" dxfId="225" priority="24">
      <formula>NOT($D21="valid acro")</formula>
    </cfRule>
  </conditionalFormatting>
  <conditionalFormatting sqref="P27:Q28">
    <cfRule type="expression" dxfId="224" priority="23">
      <formula>NOT($D25="valid acro")</formula>
    </cfRule>
  </conditionalFormatting>
  <conditionalFormatting sqref="P31:Q32">
    <cfRule type="expression" dxfId="223" priority="22">
      <formula>NOT($D29="valid acro")</formula>
    </cfRule>
  </conditionalFormatting>
  <dataValidations count="4">
    <dataValidation type="list" allowBlank="1" showErrorMessage="1" sqref="C29 C17 C25 C9 C21 C5 C13" xr:uid="{CDABAA25-52B9-4AB8-B431-9B96FB719E68}">
      <formula1>"ACRO-A,ACRO-B,ACRO-C,ACRO-P,SELECT TYPE"</formula1>
    </dataValidation>
    <dataValidation type="list" errorStyle="warning" allowBlank="1" showInputMessage="1" error="Warning..." sqref="G30 G10 G26 G22" xr:uid="{9A01F87F-FDA0-4159-9700-4574E157D605}">
      <formula1>INDIRECT(AC10)</formula1>
    </dataValidation>
    <dataValidation type="list" allowBlank="1" showInputMessage="1" sqref="H22:O22 H26:O26 H10:O10 G6:O6 G14:O14 H30:O30 G18:O18" xr:uid="{161E2CA2-CEBD-4CA9-BCDF-FE513FDACF48}">
      <formula1>INDIRECT(AC6)</formula1>
    </dataValidation>
    <dataValidation allowBlank="1" showErrorMessage="1" sqref="B2" xr:uid="{0EA21C15-F42D-4B38-A246-7E6F2DE7AC77}"/>
  </dataValidation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4064A-EE56-403E-AA6C-0621E6783EB2}">
  <sheetPr>
    <tabColor rgb="FFFFFF00"/>
  </sheetPr>
  <dimension ref="A1:O73"/>
  <sheetViews>
    <sheetView zoomScaleNormal="100" workbookViewId="0">
      <selection activeCell="A2" sqref="A2"/>
    </sheetView>
  </sheetViews>
  <sheetFormatPr defaultColWidth="8.58203125" defaultRowHeight="15.5" x14ac:dyDescent="0.35"/>
  <cols>
    <col min="1" max="1" width="3.83203125" style="1" customWidth="1"/>
    <col min="2" max="2" width="7.08203125" style="1" customWidth="1"/>
    <col min="3" max="16384" width="8.58203125" style="1"/>
  </cols>
  <sheetData>
    <row r="1" spans="1:15" ht="38.5" x14ac:dyDescent="0.35">
      <c r="A1" s="183" t="s">
        <v>845</v>
      </c>
      <c r="B1" s="183"/>
      <c r="C1" s="183"/>
      <c r="D1" s="183"/>
      <c r="E1" s="183"/>
      <c r="F1" s="183"/>
      <c r="G1" s="183"/>
      <c r="H1" s="183"/>
      <c r="I1" s="183"/>
      <c r="J1" s="183"/>
      <c r="K1" s="183"/>
      <c r="L1" s="183"/>
      <c r="M1" s="183"/>
      <c r="N1" s="183"/>
      <c r="O1" s="183"/>
    </row>
    <row r="3" spans="1:15" x14ac:dyDescent="0.35">
      <c r="A3" s="97" t="s">
        <v>852</v>
      </c>
      <c r="B3" s="73"/>
      <c r="C3" s="73"/>
      <c r="D3" s="73"/>
      <c r="E3" s="73"/>
      <c r="F3" s="73"/>
      <c r="G3" s="73"/>
    </row>
    <row r="4" spans="1:15" x14ac:dyDescent="0.35">
      <c r="A4" s="92"/>
      <c r="B4" s="73"/>
      <c r="C4" s="73"/>
      <c r="D4" s="73"/>
      <c r="E4" s="73"/>
      <c r="F4" s="73"/>
      <c r="G4" s="73"/>
    </row>
    <row r="5" spans="1:15" x14ac:dyDescent="0.35">
      <c r="A5" s="127" t="s">
        <v>810</v>
      </c>
      <c r="B5" s="73"/>
      <c r="C5" s="73"/>
      <c r="D5" s="73"/>
      <c r="E5" s="73"/>
      <c r="F5" s="73"/>
      <c r="G5" s="73"/>
    </row>
    <row r="6" spans="1:15" ht="20" x14ac:dyDescent="0.6">
      <c r="B6" s="92" t="s">
        <v>847</v>
      </c>
      <c r="C6" s="73"/>
      <c r="D6" s="73"/>
      <c r="E6" s="73"/>
      <c r="F6" s="73"/>
      <c r="G6" s="73"/>
    </row>
    <row r="7" spans="1:15" ht="20" x14ac:dyDescent="0.6">
      <c r="B7" s="128" t="s">
        <v>811</v>
      </c>
      <c r="C7" s="73"/>
      <c r="D7" s="73"/>
      <c r="E7" s="73"/>
      <c r="F7" s="73"/>
      <c r="G7" s="73"/>
    </row>
    <row r="8" spans="1:15" ht="20" x14ac:dyDescent="0.6">
      <c r="B8" s="92" t="s">
        <v>812</v>
      </c>
      <c r="C8" s="73"/>
      <c r="D8" s="73"/>
      <c r="E8" s="73"/>
      <c r="F8" s="73"/>
      <c r="G8" s="73"/>
    </row>
    <row r="9" spans="1:15" ht="20" x14ac:dyDescent="0.6">
      <c r="B9" s="128" t="s">
        <v>813</v>
      </c>
      <c r="C9" s="73"/>
      <c r="D9" s="73"/>
      <c r="E9" s="73"/>
      <c r="F9" s="73"/>
      <c r="G9" s="73"/>
    </row>
    <row r="10" spans="1:15" ht="20" x14ac:dyDescent="0.6">
      <c r="B10" s="92" t="s">
        <v>814</v>
      </c>
      <c r="C10" s="73"/>
      <c r="D10" s="73"/>
      <c r="E10" s="73"/>
      <c r="F10" s="73"/>
      <c r="G10" s="73"/>
    </row>
    <row r="11" spans="1:15" ht="20" x14ac:dyDescent="0.6">
      <c r="B11" s="92" t="s">
        <v>815</v>
      </c>
      <c r="C11" s="73"/>
      <c r="D11" s="73"/>
      <c r="E11" s="73"/>
      <c r="F11" s="73"/>
      <c r="G11" s="73"/>
    </row>
    <row r="12" spans="1:15" ht="20" x14ac:dyDescent="0.6">
      <c r="A12" s="92"/>
      <c r="B12" s="129" t="s">
        <v>816</v>
      </c>
      <c r="C12" s="73"/>
      <c r="D12" s="73"/>
      <c r="E12" s="73"/>
      <c r="F12" s="73"/>
      <c r="G12" s="73"/>
    </row>
    <row r="13" spans="1:15" x14ac:dyDescent="0.35">
      <c r="A13" s="92"/>
      <c r="C13" s="73"/>
      <c r="D13" s="73"/>
      <c r="E13" s="73"/>
      <c r="F13" s="73"/>
      <c r="G13" s="73"/>
    </row>
    <row r="14" spans="1:15" x14ac:dyDescent="0.35">
      <c r="A14" s="126" t="s">
        <v>848</v>
      </c>
      <c r="B14" s="73"/>
      <c r="C14" s="73"/>
      <c r="D14" s="73"/>
      <c r="E14" s="73"/>
      <c r="F14" s="73"/>
      <c r="G14" s="73"/>
    </row>
    <row r="15" spans="1:15" ht="20" x14ac:dyDescent="0.6">
      <c r="B15" s="92" t="s">
        <v>817</v>
      </c>
      <c r="C15" s="73"/>
      <c r="D15" s="73"/>
      <c r="E15" s="73"/>
      <c r="F15" s="73"/>
      <c r="G15" s="73"/>
    </row>
    <row r="16" spans="1:15" ht="20" x14ac:dyDescent="0.6">
      <c r="B16" s="92" t="s">
        <v>818</v>
      </c>
      <c r="C16" s="73"/>
      <c r="D16" s="73"/>
      <c r="E16" s="73"/>
      <c r="F16" s="73"/>
      <c r="G16" s="73"/>
    </row>
    <row r="17" spans="1:8" ht="20" x14ac:dyDescent="0.6">
      <c r="B17" s="92" t="s">
        <v>834</v>
      </c>
      <c r="C17" s="73"/>
      <c r="D17" s="73"/>
      <c r="E17" s="73"/>
      <c r="F17" s="73"/>
      <c r="G17" s="73"/>
    </row>
    <row r="18" spans="1:8" ht="20" x14ac:dyDescent="0.6">
      <c r="B18" s="92" t="s">
        <v>836</v>
      </c>
      <c r="C18" s="73"/>
      <c r="D18" s="73"/>
      <c r="E18" s="73"/>
      <c r="F18" s="73"/>
      <c r="G18" s="73"/>
    </row>
    <row r="19" spans="1:8" ht="20" x14ac:dyDescent="0.6">
      <c r="B19" s="97" t="s">
        <v>849</v>
      </c>
      <c r="C19" s="73"/>
      <c r="D19" s="73"/>
      <c r="E19" s="73"/>
      <c r="F19" s="73"/>
      <c r="G19" s="73"/>
    </row>
    <row r="20" spans="1:8" x14ac:dyDescent="0.35">
      <c r="B20" s="92"/>
      <c r="C20" s="73"/>
      <c r="D20" s="73"/>
      <c r="E20" s="73"/>
      <c r="F20" s="73"/>
      <c r="G20" s="73"/>
    </row>
    <row r="21" spans="1:8" x14ac:dyDescent="0.35">
      <c r="A21" s="126" t="s">
        <v>850</v>
      </c>
      <c r="B21" s="92"/>
      <c r="C21" s="73"/>
      <c r="D21" s="73"/>
      <c r="E21" s="73"/>
      <c r="F21" s="73"/>
      <c r="G21" s="73"/>
    </row>
    <row r="22" spans="1:8" x14ac:dyDescent="0.35">
      <c r="A22" s="73"/>
      <c r="B22" s="73" t="s">
        <v>837</v>
      </c>
      <c r="C22" s="73"/>
      <c r="D22" s="73"/>
      <c r="E22" s="73"/>
      <c r="F22" s="73"/>
      <c r="G22" s="73"/>
    </row>
    <row r="23" spans="1:8" x14ac:dyDescent="0.35">
      <c r="A23" s="73"/>
      <c r="B23" s="73"/>
      <c r="C23" s="73"/>
      <c r="D23" s="73"/>
      <c r="E23" s="73"/>
      <c r="F23" s="73"/>
      <c r="G23" s="73"/>
    </row>
    <row r="24" spans="1:8" x14ac:dyDescent="0.35">
      <c r="A24" s="91" t="s">
        <v>18</v>
      </c>
      <c r="B24" s="73"/>
      <c r="C24" s="148" t="s">
        <v>851</v>
      </c>
      <c r="D24" s="73"/>
      <c r="E24" s="73"/>
      <c r="F24" s="73"/>
      <c r="G24" s="73"/>
      <c r="H24" s="91"/>
    </row>
    <row r="25" spans="1:8" x14ac:dyDescent="0.35">
      <c r="A25" s="73"/>
      <c r="B25" s="73"/>
      <c r="C25" s="73"/>
      <c r="D25" s="73"/>
      <c r="E25" s="73"/>
      <c r="F25" s="73"/>
      <c r="G25" s="73"/>
    </row>
    <row r="26" spans="1:8" x14ac:dyDescent="0.35">
      <c r="A26" s="73"/>
      <c r="B26" s="73"/>
      <c r="C26" s="73"/>
      <c r="D26" s="73"/>
      <c r="E26" s="73"/>
      <c r="F26" s="73"/>
      <c r="G26" s="73"/>
    </row>
    <row r="29" spans="1:8" x14ac:dyDescent="0.35">
      <c r="A29" s="91" t="s">
        <v>19</v>
      </c>
      <c r="C29" s="1" t="s">
        <v>839</v>
      </c>
    </row>
    <row r="31" spans="1:8" ht="41.15" customHeight="1" x14ac:dyDescent="0.35"/>
    <row r="38" spans="1:3" ht="21.65" customHeight="1" x14ac:dyDescent="0.35"/>
    <row r="39" spans="1:3" x14ac:dyDescent="0.35">
      <c r="A39" s="91" t="s">
        <v>20</v>
      </c>
      <c r="C39" s="149" t="s">
        <v>840</v>
      </c>
    </row>
    <row r="45" spans="1:3" ht="54.65" customHeight="1" x14ac:dyDescent="0.35"/>
    <row r="46" spans="1:3" x14ac:dyDescent="0.35">
      <c r="A46" s="91" t="s">
        <v>21</v>
      </c>
      <c r="C46" s="150" t="s">
        <v>841</v>
      </c>
    </row>
    <row r="57" spans="1:3" x14ac:dyDescent="0.35">
      <c r="A57" s="91" t="s">
        <v>22</v>
      </c>
      <c r="C57" s="149" t="s">
        <v>842</v>
      </c>
    </row>
    <row r="64" spans="1:3" x14ac:dyDescent="0.35">
      <c r="A64" s="91" t="s">
        <v>23</v>
      </c>
      <c r="C64" s="149" t="s">
        <v>843</v>
      </c>
    </row>
    <row r="73" spans="1:1" x14ac:dyDescent="0.35">
      <c r="A73" s="147" t="s">
        <v>838</v>
      </c>
    </row>
  </sheetData>
  <sheetProtection algorithmName="SHA-512" hashValue="TTC4iGl7SovSu3RAH80ucDGXBiGCYlfECMCwHsmBRTGCWt1Vgy6oyMfc0ZPNg7ogJqMRxxOnWRW8Yc9ErXAKkA==" saltValue="SGgyuNKXxAWzuoYyCH/7Yw==" spinCount="100000" sheet="1" objects="1" scenarios="1"/>
  <mergeCells count="1">
    <mergeCell ref="A1:O1"/>
  </mergeCells>
  <phoneticPr fontId="3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3241-4226-498A-973D-28FBE7B228FF}">
  <sheetPr>
    <tabColor theme="4" tint="0.79998168889431442"/>
  </sheetPr>
  <dimension ref="A2:DD704"/>
  <sheetViews>
    <sheetView workbookViewId="0"/>
  </sheetViews>
  <sheetFormatPr defaultColWidth="11.25" defaultRowHeight="15" customHeight="1" outlineLevelCol="2" x14ac:dyDescent="0.35"/>
  <cols>
    <col min="1" max="1" width="3.25" style="1" customWidth="1"/>
    <col min="2" max="2" width="4.5" style="1" customWidth="1"/>
    <col min="3" max="3" width="7.83203125" style="1" customWidth="1"/>
    <col min="4" max="6" width="7.5" style="1" customWidth="1"/>
    <col min="7" max="7" width="15.83203125" style="1" customWidth="1"/>
    <col min="8" max="8" width="14" style="1" customWidth="1"/>
    <col min="9" max="9" width="12.25" style="1" customWidth="1"/>
    <col min="10" max="11" width="13" style="1" customWidth="1"/>
    <col min="12" max="12" width="14.25" style="1" customWidth="1"/>
    <col min="13" max="13" width="16.75" style="1" customWidth="1"/>
    <col min="14" max="15" width="13" style="1" customWidth="1"/>
    <col min="16" max="16" width="21.75" style="53" customWidth="1"/>
    <col min="17" max="17" width="20.5" style="53" customWidth="1"/>
    <col min="18" max="18" width="15" style="1" customWidth="1"/>
    <col min="19" max="19" width="15" style="1" hidden="1" customWidth="1" outlineLevel="2"/>
    <col min="20" max="28" width="11.25" style="1" hidden="1" customWidth="1" outlineLevel="2"/>
    <col min="29" max="29" width="15" style="1" hidden="1" customWidth="1" outlineLevel="2"/>
    <col min="30" max="92" width="11.25" style="1" hidden="1" customWidth="1" outlineLevel="2"/>
    <col min="93" max="107" width="11.25" style="1" hidden="1" customWidth="1" outlineLevel="1"/>
    <col min="108" max="108" width="11.25" style="1" collapsed="1"/>
    <col min="109" max="16384" width="11.25" style="1"/>
  </cols>
  <sheetData>
    <row r="2" spans="1:107" s="44" customFormat="1" ht="32.15" customHeight="1" x14ac:dyDescent="0.35">
      <c r="A2" s="4"/>
      <c r="B2" s="1"/>
      <c r="D2" s="1"/>
      <c r="E2" s="135" t="s">
        <v>28</v>
      </c>
      <c r="F2" s="136" t="s">
        <v>47</v>
      </c>
      <c r="G2" s="132" t="s">
        <v>48</v>
      </c>
      <c r="H2" s="132" t="s">
        <v>49</v>
      </c>
      <c r="I2" s="132" t="s">
        <v>50</v>
      </c>
      <c r="J2" s="132" t="s">
        <v>51</v>
      </c>
      <c r="K2" s="133" t="s">
        <v>52</v>
      </c>
      <c r="L2" s="134" t="s">
        <v>53</v>
      </c>
      <c r="M2" s="134" t="s">
        <v>54</v>
      </c>
      <c r="N2" s="132" t="s">
        <v>55</v>
      </c>
      <c r="O2" s="132" t="s">
        <v>56</v>
      </c>
      <c r="P2" s="53"/>
      <c r="Q2" s="53"/>
      <c r="R2" s="4"/>
      <c r="S2" s="10" t="s">
        <v>59</v>
      </c>
      <c r="T2" s="11" t="s">
        <v>48</v>
      </c>
      <c r="U2" s="12" t="s">
        <v>49</v>
      </c>
      <c r="V2" s="12" t="s">
        <v>50</v>
      </c>
      <c r="W2" s="12" t="s">
        <v>51</v>
      </c>
      <c r="X2" s="13" t="s">
        <v>52</v>
      </c>
      <c r="Y2" s="14" t="s">
        <v>53</v>
      </c>
      <c r="Z2" s="14" t="s">
        <v>54</v>
      </c>
      <c r="AA2" s="12" t="s">
        <v>55</v>
      </c>
      <c r="AB2" s="12" t="s">
        <v>56</v>
      </c>
      <c r="AC2" s="15" t="s">
        <v>48</v>
      </c>
      <c r="AD2" s="16" t="s">
        <v>49</v>
      </c>
      <c r="AE2" s="16" t="s">
        <v>50</v>
      </c>
      <c r="AF2" s="16" t="s">
        <v>51</v>
      </c>
      <c r="AG2" s="17" t="s">
        <v>52</v>
      </c>
      <c r="AH2" s="18" t="s">
        <v>53</v>
      </c>
      <c r="AI2" s="18" t="s">
        <v>54</v>
      </c>
      <c r="AJ2" s="16" t="s">
        <v>55</v>
      </c>
      <c r="AK2" s="16" t="s">
        <v>56</v>
      </c>
      <c r="AL2" s="19" t="s">
        <v>48</v>
      </c>
      <c r="AM2" s="20" t="s">
        <v>49</v>
      </c>
      <c r="AN2" s="20" t="s">
        <v>50</v>
      </c>
      <c r="AO2" s="20" t="s">
        <v>51</v>
      </c>
      <c r="AP2" s="21" t="s">
        <v>52</v>
      </c>
      <c r="AQ2" s="22" t="s">
        <v>53</v>
      </c>
      <c r="AR2" s="22" t="s">
        <v>54</v>
      </c>
      <c r="AS2" s="20" t="s">
        <v>55</v>
      </c>
      <c r="AT2" s="20" t="s">
        <v>56</v>
      </c>
      <c r="AU2" s="23" t="s">
        <v>48</v>
      </c>
      <c r="AV2" s="24" t="s">
        <v>49</v>
      </c>
      <c r="AW2" s="24" t="s">
        <v>50</v>
      </c>
      <c r="AX2" s="24" t="s">
        <v>51</v>
      </c>
      <c r="AY2" s="25" t="s">
        <v>52</v>
      </c>
      <c r="AZ2" s="26" t="s">
        <v>53</v>
      </c>
      <c r="BA2" s="26" t="s">
        <v>54</v>
      </c>
      <c r="BB2" s="24" t="s">
        <v>55</v>
      </c>
      <c r="BC2" s="24" t="s">
        <v>56</v>
      </c>
      <c r="BD2" s="27" t="s">
        <v>51</v>
      </c>
      <c r="BE2" s="28" t="s">
        <v>52</v>
      </c>
      <c r="BF2" s="27" t="s">
        <v>55</v>
      </c>
      <c r="BG2" s="27" t="s">
        <v>56</v>
      </c>
      <c r="BH2" s="29" t="s">
        <v>51</v>
      </c>
      <c r="BI2" s="30" t="s">
        <v>52</v>
      </c>
      <c r="BJ2" s="29" t="s">
        <v>55</v>
      </c>
      <c r="BK2" s="29" t="s">
        <v>56</v>
      </c>
      <c r="BL2" s="31" t="s">
        <v>60</v>
      </c>
      <c r="BM2" s="31" t="s">
        <v>61</v>
      </c>
      <c r="BN2" s="32" t="s">
        <v>48</v>
      </c>
      <c r="BO2" s="33" t="s">
        <v>49</v>
      </c>
      <c r="BP2" s="33" t="s">
        <v>50</v>
      </c>
      <c r="BQ2" s="33" t="s">
        <v>51</v>
      </c>
      <c r="BR2" s="34" t="s">
        <v>52</v>
      </c>
      <c r="BS2" s="35" t="s">
        <v>53</v>
      </c>
      <c r="BT2" s="35" t="s">
        <v>54</v>
      </c>
      <c r="BU2" s="33" t="s">
        <v>55</v>
      </c>
      <c r="BV2" s="33" t="s">
        <v>56</v>
      </c>
      <c r="BW2" s="36" t="s">
        <v>48</v>
      </c>
      <c r="BX2" s="37" t="s">
        <v>49</v>
      </c>
      <c r="BY2" s="37" t="s">
        <v>50</v>
      </c>
      <c r="BZ2" s="37" t="s">
        <v>51</v>
      </c>
      <c r="CA2" s="38" t="s">
        <v>52</v>
      </c>
      <c r="CB2" s="39" t="s">
        <v>53</v>
      </c>
      <c r="CC2" s="39" t="s">
        <v>54</v>
      </c>
      <c r="CD2" s="37" t="s">
        <v>55</v>
      </c>
      <c r="CE2" s="37" t="s">
        <v>56</v>
      </c>
      <c r="CF2" s="40" t="s">
        <v>48</v>
      </c>
      <c r="CG2" s="41" t="s">
        <v>49</v>
      </c>
      <c r="CH2" s="41" t="s">
        <v>50</v>
      </c>
      <c r="CI2" s="41" t="s">
        <v>51</v>
      </c>
      <c r="CJ2" s="42" t="s">
        <v>52</v>
      </c>
      <c r="CK2" s="43" t="s">
        <v>53</v>
      </c>
      <c r="CL2" s="43" t="s">
        <v>54</v>
      </c>
      <c r="CM2" s="41" t="s">
        <v>55</v>
      </c>
      <c r="CN2" s="41" t="s">
        <v>56</v>
      </c>
      <c r="CO2" s="20" t="s">
        <v>62</v>
      </c>
      <c r="CP2" s="20" t="s">
        <v>63</v>
      </c>
      <c r="CQ2" s="20" t="s">
        <v>64</v>
      </c>
      <c r="CR2" s="20" t="s">
        <v>65</v>
      </c>
      <c r="CS2" s="20" t="s">
        <v>66</v>
      </c>
      <c r="CT2" s="20" t="s">
        <v>67</v>
      </c>
      <c r="CU2" s="20" t="s">
        <v>68</v>
      </c>
      <c r="CV2" s="20" t="s">
        <v>69</v>
      </c>
      <c r="CW2" s="20" t="s">
        <v>70</v>
      </c>
      <c r="CX2" s="20" t="s">
        <v>71</v>
      </c>
      <c r="CY2" s="20" t="s">
        <v>72</v>
      </c>
      <c r="CZ2" s="20" t="s">
        <v>73</v>
      </c>
      <c r="DA2" s="20" t="s">
        <v>74</v>
      </c>
      <c r="DB2" s="20" t="s">
        <v>75</v>
      </c>
      <c r="DC2" s="20" t="s">
        <v>76</v>
      </c>
    </row>
    <row r="3" spans="1:107" ht="15.75" customHeight="1" x14ac:dyDescent="0.35">
      <c r="E3" s="131" t="s">
        <v>828</v>
      </c>
      <c r="F3" s="136" t="s">
        <v>77</v>
      </c>
      <c r="G3" s="137" t="s">
        <v>829</v>
      </c>
      <c r="H3" s="146" t="s">
        <v>831</v>
      </c>
      <c r="I3" s="137" t="s">
        <v>829</v>
      </c>
      <c r="J3" s="137" t="s">
        <v>829</v>
      </c>
      <c r="K3" s="138" t="s">
        <v>830</v>
      </c>
      <c r="L3" s="146" t="s">
        <v>831</v>
      </c>
      <c r="M3" s="138" t="s">
        <v>830</v>
      </c>
      <c r="N3" s="138" t="s">
        <v>830</v>
      </c>
      <c r="O3" s="138" t="s">
        <v>830</v>
      </c>
      <c r="P3" s="52"/>
      <c r="Q3" s="52"/>
      <c r="DC3" s="48"/>
    </row>
    <row r="4" spans="1:107" ht="15.75" customHeight="1" x14ac:dyDescent="0.35">
      <c r="E4" s="131" t="s">
        <v>825</v>
      </c>
      <c r="F4" s="136" t="s">
        <v>77</v>
      </c>
      <c r="G4" s="137" t="s">
        <v>829</v>
      </c>
      <c r="H4" s="137" t="s">
        <v>829</v>
      </c>
      <c r="I4" s="146" t="s">
        <v>831</v>
      </c>
      <c r="J4" s="137" t="s">
        <v>829</v>
      </c>
      <c r="K4" s="138" t="s">
        <v>830</v>
      </c>
      <c r="L4" s="138" t="s">
        <v>830</v>
      </c>
      <c r="M4" s="146" t="s">
        <v>831</v>
      </c>
      <c r="N4" s="138" t="s">
        <v>830</v>
      </c>
      <c r="O4" s="138" t="s">
        <v>830</v>
      </c>
      <c r="P4" s="52"/>
      <c r="Q4" s="52"/>
      <c r="DC4" s="48"/>
    </row>
    <row r="5" spans="1:107" ht="15.75" customHeight="1" x14ac:dyDescent="0.35">
      <c r="E5" s="131" t="s">
        <v>819</v>
      </c>
      <c r="F5" s="136" t="s">
        <v>77</v>
      </c>
      <c r="G5" s="137" t="s">
        <v>829</v>
      </c>
      <c r="H5" s="146" t="s">
        <v>831</v>
      </c>
      <c r="I5" s="137" t="s">
        <v>829</v>
      </c>
      <c r="J5" s="137" t="s">
        <v>829</v>
      </c>
      <c r="K5" s="138" t="s">
        <v>830</v>
      </c>
      <c r="L5" s="138" t="s">
        <v>830</v>
      </c>
      <c r="M5" s="138" t="s">
        <v>830</v>
      </c>
      <c r="N5" s="138" t="s">
        <v>830</v>
      </c>
      <c r="O5" s="138" t="s">
        <v>830</v>
      </c>
      <c r="P5" s="52"/>
      <c r="Q5" s="52"/>
      <c r="DC5" s="48"/>
    </row>
    <row r="6" spans="1:107" ht="15.75" customHeight="1" x14ac:dyDescent="0.35">
      <c r="E6" s="131" t="s">
        <v>827</v>
      </c>
      <c r="F6" s="136" t="s">
        <v>77</v>
      </c>
      <c r="G6" s="137" t="s">
        <v>829</v>
      </c>
      <c r="H6" s="137" t="s">
        <v>829</v>
      </c>
      <c r="I6" s="146" t="s">
        <v>831</v>
      </c>
      <c r="J6" s="137" t="s">
        <v>829</v>
      </c>
      <c r="K6" s="138" t="s">
        <v>830</v>
      </c>
      <c r="L6" s="138" t="s">
        <v>830</v>
      </c>
      <c r="M6" s="146" t="s">
        <v>831</v>
      </c>
      <c r="N6" s="138" t="s">
        <v>830</v>
      </c>
      <c r="O6" s="138" t="s">
        <v>830</v>
      </c>
      <c r="P6" s="52"/>
      <c r="Q6" s="52"/>
      <c r="DC6" s="48"/>
    </row>
    <row r="7" spans="1:107" s="139" customFormat="1" ht="15.75" customHeight="1" x14ac:dyDescent="0.35">
      <c r="E7" s="140"/>
      <c r="F7" s="141"/>
      <c r="G7" s="142"/>
      <c r="H7" s="142"/>
      <c r="I7" s="142"/>
      <c r="J7" s="142"/>
      <c r="K7" s="142"/>
      <c r="L7" s="142"/>
      <c r="M7" s="142"/>
      <c r="N7" s="142"/>
      <c r="O7" s="142"/>
      <c r="P7" s="143"/>
      <c r="Q7" s="143"/>
      <c r="DC7" s="144"/>
    </row>
    <row r="8" spans="1:107" ht="15" customHeight="1" x14ac:dyDescent="0.35">
      <c r="E8" s="89" t="s">
        <v>772</v>
      </c>
      <c r="F8" s="89" t="s">
        <v>773</v>
      </c>
    </row>
    <row r="9" spans="1:107" ht="26" x14ac:dyDescent="0.35">
      <c r="E9" s="135" t="s">
        <v>28</v>
      </c>
      <c r="F9" s="136" t="s">
        <v>47</v>
      </c>
      <c r="G9" s="132" t="s">
        <v>48</v>
      </c>
      <c r="H9" s="132" t="s">
        <v>49</v>
      </c>
      <c r="I9" s="132" t="s">
        <v>50</v>
      </c>
      <c r="J9" s="132" t="s">
        <v>51</v>
      </c>
      <c r="K9" s="133" t="s">
        <v>52</v>
      </c>
      <c r="L9" s="134" t="s">
        <v>53</v>
      </c>
      <c r="M9" s="134" t="s">
        <v>54</v>
      </c>
      <c r="N9" s="132" t="s">
        <v>55</v>
      </c>
      <c r="O9" s="132" t="s">
        <v>56</v>
      </c>
      <c r="P9" s="52"/>
      <c r="Q9" s="52"/>
      <c r="DC9" s="48"/>
    </row>
    <row r="10" spans="1:107" ht="15.75" customHeight="1" x14ac:dyDescent="0.35">
      <c r="E10" s="131" t="s">
        <v>828</v>
      </c>
      <c r="F10" s="136" t="s">
        <v>77</v>
      </c>
      <c r="G10" s="145" t="s">
        <v>832</v>
      </c>
      <c r="H10" s="146" t="s">
        <v>831</v>
      </c>
      <c r="I10" s="145" t="s">
        <v>832</v>
      </c>
      <c r="J10" s="145" t="s">
        <v>832</v>
      </c>
      <c r="K10" s="138" t="s">
        <v>833</v>
      </c>
      <c r="L10" s="146" t="s">
        <v>831</v>
      </c>
      <c r="M10" s="138" t="s">
        <v>833</v>
      </c>
      <c r="N10" s="138" t="s">
        <v>833</v>
      </c>
      <c r="O10" s="138" t="s">
        <v>833</v>
      </c>
      <c r="P10" s="52"/>
      <c r="Q10" s="52"/>
      <c r="DC10" s="48"/>
    </row>
    <row r="11" spans="1:107" ht="15.75" customHeight="1" x14ac:dyDescent="0.35">
      <c r="E11" s="131" t="s">
        <v>825</v>
      </c>
      <c r="F11" s="136" t="s">
        <v>77</v>
      </c>
      <c r="G11" s="145" t="s">
        <v>832</v>
      </c>
      <c r="H11" s="145" t="s">
        <v>832</v>
      </c>
      <c r="I11" s="146" t="s">
        <v>831</v>
      </c>
      <c r="J11" s="145" t="s">
        <v>832</v>
      </c>
      <c r="K11" s="138" t="s">
        <v>833</v>
      </c>
      <c r="L11" s="138" t="s">
        <v>833</v>
      </c>
      <c r="M11" s="146" t="s">
        <v>831</v>
      </c>
      <c r="N11" s="138" t="s">
        <v>833</v>
      </c>
      <c r="O11" s="138" t="s">
        <v>833</v>
      </c>
      <c r="P11" s="52"/>
      <c r="Q11" s="52"/>
      <c r="DC11" s="48"/>
    </row>
    <row r="12" spans="1:107" ht="15.75" customHeight="1" x14ac:dyDescent="0.35">
      <c r="E12" s="131" t="s">
        <v>819</v>
      </c>
      <c r="F12" s="136" t="s">
        <v>77</v>
      </c>
      <c r="G12" s="145" t="s">
        <v>832</v>
      </c>
      <c r="H12" s="146" t="s">
        <v>831</v>
      </c>
      <c r="I12" s="145" t="s">
        <v>832</v>
      </c>
      <c r="J12" s="145" t="s">
        <v>832</v>
      </c>
      <c r="K12" s="138" t="s">
        <v>833</v>
      </c>
      <c r="L12" s="138" t="s">
        <v>833</v>
      </c>
      <c r="M12" s="138" t="s">
        <v>833</v>
      </c>
      <c r="N12" s="138" t="s">
        <v>833</v>
      </c>
      <c r="O12" s="138" t="s">
        <v>833</v>
      </c>
      <c r="P12" s="52"/>
      <c r="Q12" s="52"/>
      <c r="DC12" s="48"/>
    </row>
    <row r="13" spans="1:107" ht="15.75" customHeight="1" x14ac:dyDescent="0.35">
      <c r="E13" s="131" t="s">
        <v>827</v>
      </c>
      <c r="F13" s="136" t="s">
        <v>77</v>
      </c>
      <c r="G13" s="145" t="s">
        <v>832</v>
      </c>
      <c r="H13" s="145" t="s">
        <v>832</v>
      </c>
      <c r="I13" s="146" t="s">
        <v>831</v>
      </c>
      <c r="J13" s="145" t="s">
        <v>832</v>
      </c>
      <c r="K13" s="138" t="s">
        <v>833</v>
      </c>
      <c r="L13" s="138" t="s">
        <v>833</v>
      </c>
      <c r="M13" s="146" t="s">
        <v>831</v>
      </c>
      <c r="N13" s="138" t="s">
        <v>833</v>
      </c>
      <c r="O13" s="138" t="s">
        <v>833</v>
      </c>
      <c r="P13" s="52"/>
      <c r="Q13" s="52"/>
      <c r="DC13" s="48"/>
    </row>
    <row r="14" spans="1:107" ht="15.75" customHeight="1" x14ac:dyDescent="0.35">
      <c r="G14" s="50"/>
      <c r="H14" s="50"/>
      <c r="I14" s="50"/>
      <c r="J14" s="50"/>
      <c r="K14" s="51"/>
      <c r="L14" s="50"/>
      <c r="M14" s="50"/>
      <c r="N14" s="50"/>
      <c r="O14" s="50"/>
      <c r="P14" s="52"/>
      <c r="Q14" s="52"/>
      <c r="DC14" s="48"/>
    </row>
    <row r="15" spans="1:107" ht="15.75" customHeight="1" x14ac:dyDescent="0.35">
      <c r="G15" s="88" t="s">
        <v>771</v>
      </c>
      <c r="H15" s="89" t="s">
        <v>772</v>
      </c>
      <c r="I15" s="89" t="s">
        <v>773</v>
      </c>
      <c r="J15" s="50"/>
      <c r="K15" s="51"/>
      <c r="L15" s="50"/>
      <c r="M15" s="50"/>
      <c r="N15" s="50"/>
      <c r="O15" s="50"/>
      <c r="P15" s="52"/>
      <c r="Q15" s="52"/>
      <c r="DC15" s="48"/>
    </row>
    <row r="16" spans="1:107" ht="15.75" customHeight="1" x14ac:dyDescent="0.35">
      <c r="G16" s="86" t="s">
        <v>774</v>
      </c>
      <c r="H16" s="87">
        <v>1</v>
      </c>
      <c r="I16" s="87">
        <v>1</v>
      </c>
      <c r="J16" s="145" t="s">
        <v>832</v>
      </c>
      <c r="K16" s="51"/>
      <c r="L16" s="50"/>
      <c r="M16" s="50"/>
      <c r="N16" s="50"/>
      <c r="O16" s="50"/>
      <c r="P16" s="52"/>
      <c r="Q16" s="52"/>
      <c r="DC16" s="48"/>
    </row>
    <row r="17" spans="7:107" ht="15.75" customHeight="1" x14ac:dyDescent="0.35">
      <c r="G17" s="86" t="s">
        <v>775</v>
      </c>
      <c r="H17" s="87">
        <v>1</v>
      </c>
      <c r="I17" s="87">
        <v>1</v>
      </c>
      <c r="J17" s="145" t="s">
        <v>832</v>
      </c>
      <c r="K17" s="51"/>
      <c r="L17" s="50"/>
      <c r="M17" s="50"/>
      <c r="N17" s="50"/>
      <c r="O17" s="50"/>
      <c r="P17" s="52"/>
      <c r="Q17" s="52"/>
      <c r="DC17" s="48"/>
    </row>
    <row r="18" spans="7:107" ht="15.75" customHeight="1" x14ac:dyDescent="0.35">
      <c r="G18" s="86" t="s">
        <v>776</v>
      </c>
      <c r="H18" s="87">
        <v>0</v>
      </c>
      <c r="I18" s="87">
        <v>0</v>
      </c>
      <c r="J18" s="50"/>
      <c r="K18" s="51"/>
      <c r="L18" s="50"/>
      <c r="M18" s="50"/>
      <c r="N18" s="50"/>
      <c r="O18" s="50"/>
      <c r="P18" s="52"/>
      <c r="Q18" s="52"/>
      <c r="DC18" s="48"/>
    </row>
    <row r="19" spans="7:107" ht="15.75" customHeight="1" x14ac:dyDescent="0.35">
      <c r="G19" s="86" t="s">
        <v>777</v>
      </c>
      <c r="H19" s="87">
        <v>1</v>
      </c>
      <c r="I19" s="87">
        <v>1</v>
      </c>
      <c r="J19" s="145" t="s">
        <v>832</v>
      </c>
      <c r="K19" s="51"/>
      <c r="L19" s="50"/>
      <c r="M19" s="50"/>
      <c r="N19" s="50"/>
      <c r="O19" s="50"/>
      <c r="P19" s="52"/>
      <c r="Q19" s="52"/>
      <c r="DC19" s="48"/>
    </row>
    <row r="20" spans="7:107" ht="15.75" customHeight="1" x14ac:dyDescent="0.35">
      <c r="G20" s="86" t="s">
        <v>778</v>
      </c>
      <c r="H20" s="87">
        <v>1</v>
      </c>
      <c r="I20" s="87">
        <v>0</v>
      </c>
      <c r="J20" s="138" t="s">
        <v>833</v>
      </c>
      <c r="K20" s="51"/>
      <c r="L20" s="50"/>
      <c r="M20" s="50"/>
      <c r="N20" s="50"/>
      <c r="O20" s="50"/>
      <c r="P20" s="52"/>
      <c r="Q20" s="52"/>
      <c r="DC20" s="48"/>
    </row>
    <row r="21" spans="7:107" ht="15.75" customHeight="1" x14ac:dyDescent="0.35">
      <c r="G21" s="86" t="s">
        <v>779</v>
      </c>
      <c r="H21" s="87">
        <v>1</v>
      </c>
      <c r="I21" s="87">
        <v>0</v>
      </c>
      <c r="J21" s="138" t="s">
        <v>833</v>
      </c>
      <c r="K21" s="51"/>
      <c r="L21" s="50"/>
      <c r="M21" s="50"/>
      <c r="N21" s="50"/>
      <c r="O21" s="50"/>
      <c r="P21" s="52"/>
      <c r="Q21" s="52"/>
      <c r="DC21" s="48"/>
    </row>
    <row r="22" spans="7:107" ht="15.75" customHeight="1" x14ac:dyDescent="0.35">
      <c r="G22" s="86" t="s">
        <v>780</v>
      </c>
      <c r="H22" s="87">
        <v>0</v>
      </c>
      <c r="I22" s="87">
        <v>0</v>
      </c>
      <c r="J22" s="50"/>
      <c r="K22" s="51"/>
      <c r="L22" s="50"/>
      <c r="M22" s="50"/>
      <c r="N22" s="50"/>
      <c r="O22" s="50"/>
      <c r="P22" s="52"/>
      <c r="Q22" s="52"/>
      <c r="DC22" s="48"/>
    </row>
    <row r="23" spans="7:107" ht="15.75" customHeight="1" x14ac:dyDescent="0.35">
      <c r="G23" s="86" t="s">
        <v>781</v>
      </c>
      <c r="H23" s="87">
        <v>1</v>
      </c>
      <c r="I23" s="87">
        <v>0</v>
      </c>
      <c r="J23" s="138" t="s">
        <v>833</v>
      </c>
      <c r="K23" s="51"/>
      <c r="L23" s="50"/>
      <c r="M23" s="50"/>
      <c r="N23" s="50"/>
      <c r="O23" s="50"/>
      <c r="P23" s="52"/>
      <c r="Q23" s="52"/>
      <c r="DC23" s="48"/>
    </row>
    <row r="24" spans="7:107" ht="15.75" customHeight="1" x14ac:dyDescent="0.35">
      <c r="G24" s="86" t="s">
        <v>782</v>
      </c>
      <c r="H24" s="87">
        <v>1</v>
      </c>
      <c r="I24" s="87">
        <v>0</v>
      </c>
      <c r="J24" s="138" t="s">
        <v>833</v>
      </c>
      <c r="K24" s="51"/>
      <c r="L24" s="50"/>
      <c r="M24" s="50"/>
      <c r="N24" s="50"/>
      <c r="O24" s="50"/>
      <c r="P24" s="52"/>
      <c r="Q24" s="52"/>
      <c r="DC24" s="48"/>
    </row>
    <row r="25" spans="7:107" ht="15.75" customHeight="1" x14ac:dyDescent="0.35">
      <c r="G25" s="86" t="s">
        <v>783</v>
      </c>
      <c r="H25" s="87">
        <v>1</v>
      </c>
      <c r="I25" s="87">
        <v>1</v>
      </c>
      <c r="J25" s="145" t="s">
        <v>832</v>
      </c>
      <c r="K25" s="51"/>
      <c r="L25" s="50"/>
      <c r="M25" s="50"/>
      <c r="N25" s="50"/>
      <c r="O25" s="50"/>
      <c r="P25" s="52"/>
      <c r="Q25" s="52"/>
      <c r="DC25" s="48"/>
    </row>
    <row r="26" spans="7:107" ht="15.75" customHeight="1" x14ac:dyDescent="0.35">
      <c r="G26" s="86" t="s">
        <v>784</v>
      </c>
      <c r="H26" s="87">
        <v>0</v>
      </c>
      <c r="I26" s="87">
        <v>0</v>
      </c>
      <c r="J26" s="50"/>
      <c r="K26" s="51"/>
      <c r="L26" s="50"/>
      <c r="M26" s="50"/>
      <c r="N26" s="50"/>
      <c r="O26" s="50"/>
      <c r="P26" s="52"/>
      <c r="Q26" s="52"/>
      <c r="DC26" s="48"/>
    </row>
    <row r="27" spans="7:107" ht="15.75" customHeight="1" x14ac:dyDescent="0.35">
      <c r="G27" s="86" t="s">
        <v>785</v>
      </c>
      <c r="H27" s="87">
        <v>1</v>
      </c>
      <c r="I27" s="87">
        <v>1</v>
      </c>
      <c r="J27" s="145" t="s">
        <v>832</v>
      </c>
      <c r="K27" s="51"/>
      <c r="L27" s="50"/>
      <c r="M27" s="50"/>
      <c r="N27" s="50"/>
      <c r="O27" s="50"/>
      <c r="P27" s="52"/>
      <c r="Q27" s="52"/>
      <c r="DC27" s="48"/>
    </row>
    <row r="28" spans="7:107" ht="15.75" customHeight="1" x14ac:dyDescent="0.35">
      <c r="G28" s="86" t="s">
        <v>786</v>
      </c>
      <c r="H28" s="87">
        <v>1</v>
      </c>
      <c r="I28" s="87">
        <v>1</v>
      </c>
      <c r="J28" s="145" t="s">
        <v>832</v>
      </c>
      <c r="K28" s="51"/>
      <c r="L28" s="50"/>
      <c r="M28" s="50"/>
      <c r="N28" s="50"/>
      <c r="O28" s="50"/>
      <c r="P28" s="52"/>
      <c r="Q28" s="52"/>
      <c r="DC28" s="48"/>
    </row>
    <row r="29" spans="7:107" ht="15.75" customHeight="1" x14ac:dyDescent="0.35">
      <c r="G29" s="86" t="s">
        <v>787</v>
      </c>
      <c r="H29" s="87">
        <v>1</v>
      </c>
      <c r="I29" s="87">
        <v>0</v>
      </c>
      <c r="J29" s="138" t="s">
        <v>833</v>
      </c>
      <c r="K29" s="51"/>
      <c r="L29" s="50"/>
      <c r="M29" s="50"/>
      <c r="N29" s="50"/>
      <c r="O29" s="50"/>
      <c r="P29" s="52"/>
      <c r="Q29" s="52"/>
      <c r="DC29" s="48"/>
    </row>
    <row r="30" spans="7:107" ht="15.75" customHeight="1" x14ac:dyDescent="0.35">
      <c r="G30" s="86" t="s">
        <v>788</v>
      </c>
      <c r="H30" s="87">
        <v>0</v>
      </c>
      <c r="I30" s="87">
        <v>0</v>
      </c>
      <c r="J30" s="50"/>
      <c r="K30" s="51"/>
      <c r="L30" s="50"/>
      <c r="M30" s="50"/>
      <c r="N30" s="50"/>
      <c r="O30" s="50"/>
      <c r="P30" s="52"/>
      <c r="Q30" s="52"/>
      <c r="DC30" s="48"/>
    </row>
    <row r="31" spans="7:107" ht="15.75" customHeight="1" x14ac:dyDescent="0.35">
      <c r="G31" s="86" t="s">
        <v>789</v>
      </c>
      <c r="H31" s="87">
        <v>1</v>
      </c>
      <c r="I31" s="87">
        <v>0</v>
      </c>
      <c r="J31" s="138" t="s">
        <v>833</v>
      </c>
      <c r="K31" s="51"/>
      <c r="L31" s="50"/>
      <c r="M31" s="50"/>
      <c r="N31" s="50"/>
      <c r="O31" s="50"/>
      <c r="P31" s="52"/>
      <c r="Q31" s="52"/>
      <c r="DC31" s="48"/>
    </row>
    <row r="32" spans="7:107" ht="15.75" customHeight="1" x14ac:dyDescent="0.35">
      <c r="G32" s="86" t="s">
        <v>790</v>
      </c>
      <c r="H32" s="87">
        <v>1</v>
      </c>
      <c r="I32" s="87">
        <v>0</v>
      </c>
      <c r="J32" s="138" t="s">
        <v>833</v>
      </c>
      <c r="K32" s="51"/>
      <c r="L32" s="50"/>
      <c r="M32" s="50"/>
      <c r="N32" s="50"/>
      <c r="O32" s="50"/>
      <c r="P32" s="52"/>
      <c r="Q32" s="52"/>
      <c r="DC32" s="48"/>
    </row>
    <row r="33" spans="7:107" ht="15.75" customHeight="1" x14ac:dyDescent="0.35">
      <c r="G33" s="86" t="s">
        <v>791</v>
      </c>
      <c r="H33" s="87">
        <v>1</v>
      </c>
      <c r="I33" s="87">
        <v>0</v>
      </c>
      <c r="J33" s="138" t="s">
        <v>833</v>
      </c>
      <c r="K33" s="51"/>
      <c r="L33" s="50"/>
      <c r="M33" s="50"/>
      <c r="N33" s="50"/>
      <c r="O33" s="50"/>
      <c r="P33" s="52"/>
      <c r="Q33" s="52"/>
      <c r="DC33" s="48"/>
    </row>
    <row r="34" spans="7:107" ht="15.75" customHeight="1" x14ac:dyDescent="0.35">
      <c r="G34" s="86" t="s">
        <v>792</v>
      </c>
      <c r="H34" s="87">
        <v>1</v>
      </c>
      <c r="I34" s="87">
        <v>1</v>
      </c>
      <c r="J34" s="145" t="s">
        <v>832</v>
      </c>
      <c r="K34" s="51"/>
      <c r="L34" s="50"/>
      <c r="M34" s="50"/>
      <c r="N34" s="50"/>
      <c r="O34" s="50"/>
      <c r="P34" s="52"/>
      <c r="Q34" s="52"/>
      <c r="DC34" s="48"/>
    </row>
    <row r="35" spans="7:107" ht="15.75" customHeight="1" x14ac:dyDescent="0.35">
      <c r="G35" s="86" t="s">
        <v>793</v>
      </c>
      <c r="H35" s="87">
        <v>1</v>
      </c>
      <c r="I35" s="87">
        <v>1</v>
      </c>
      <c r="J35" s="145" t="s">
        <v>832</v>
      </c>
      <c r="K35" s="51"/>
      <c r="L35" s="50"/>
      <c r="M35" s="50"/>
      <c r="N35" s="50"/>
      <c r="O35" s="50"/>
      <c r="P35" s="52"/>
      <c r="Q35" s="52"/>
      <c r="DC35" s="48"/>
    </row>
    <row r="36" spans="7:107" ht="15.75" customHeight="1" x14ac:dyDescent="0.35">
      <c r="G36" s="86" t="s">
        <v>794</v>
      </c>
      <c r="H36" s="87">
        <v>0</v>
      </c>
      <c r="I36" s="87">
        <v>0</v>
      </c>
      <c r="J36" s="50"/>
      <c r="K36" s="51"/>
      <c r="L36" s="50"/>
      <c r="M36" s="50"/>
      <c r="N36" s="50"/>
      <c r="O36" s="50"/>
      <c r="P36" s="52"/>
      <c r="Q36" s="52"/>
      <c r="DC36" s="48"/>
    </row>
    <row r="37" spans="7:107" ht="15.75" customHeight="1" x14ac:dyDescent="0.35">
      <c r="G37" s="86" t="s">
        <v>795</v>
      </c>
      <c r="H37" s="87">
        <v>1</v>
      </c>
      <c r="I37" s="87">
        <v>1</v>
      </c>
      <c r="J37" s="145" t="s">
        <v>832</v>
      </c>
      <c r="K37" s="51"/>
      <c r="L37" s="50"/>
      <c r="M37" s="50"/>
      <c r="N37" s="50"/>
      <c r="O37" s="50"/>
      <c r="P37" s="52"/>
      <c r="Q37" s="52"/>
      <c r="DC37" s="48"/>
    </row>
    <row r="38" spans="7:107" ht="15.75" customHeight="1" x14ac:dyDescent="0.35">
      <c r="G38" s="86" t="s">
        <v>796</v>
      </c>
      <c r="H38" s="87">
        <v>1</v>
      </c>
      <c r="I38" s="87">
        <v>0</v>
      </c>
      <c r="J38" s="138" t="s">
        <v>833</v>
      </c>
      <c r="K38" s="51"/>
      <c r="L38" s="50"/>
      <c r="M38" s="50"/>
      <c r="N38" s="50"/>
      <c r="O38" s="50"/>
      <c r="P38" s="52"/>
      <c r="Q38" s="52"/>
      <c r="DC38" s="48"/>
    </row>
    <row r="39" spans="7:107" ht="15.75" customHeight="1" x14ac:dyDescent="0.35">
      <c r="G39" s="86" t="s">
        <v>797</v>
      </c>
      <c r="H39" s="87">
        <v>1</v>
      </c>
      <c r="I39" s="87">
        <v>0</v>
      </c>
      <c r="J39" s="138" t="s">
        <v>833</v>
      </c>
      <c r="K39" s="51"/>
      <c r="L39" s="50"/>
      <c r="M39" s="50"/>
      <c r="N39" s="50"/>
      <c r="O39" s="50"/>
      <c r="P39" s="52"/>
      <c r="Q39" s="52"/>
      <c r="DC39" s="48"/>
    </row>
    <row r="40" spans="7:107" ht="15.75" customHeight="1" x14ac:dyDescent="0.35">
      <c r="G40" s="86" t="s">
        <v>798</v>
      </c>
      <c r="H40" s="87">
        <v>0</v>
      </c>
      <c r="I40" s="87">
        <v>0</v>
      </c>
      <c r="J40" s="50"/>
      <c r="K40" s="51"/>
      <c r="L40" s="50"/>
      <c r="M40" s="50"/>
      <c r="N40" s="50"/>
      <c r="O40" s="50"/>
      <c r="P40" s="52"/>
      <c r="Q40" s="52"/>
      <c r="DC40" s="48"/>
    </row>
    <row r="41" spans="7:107" ht="15.75" customHeight="1" x14ac:dyDescent="0.35">
      <c r="G41" s="86" t="s">
        <v>799</v>
      </c>
      <c r="H41" s="87">
        <v>1</v>
      </c>
      <c r="I41" s="87">
        <v>0</v>
      </c>
      <c r="J41" s="138" t="s">
        <v>833</v>
      </c>
      <c r="K41" s="51"/>
      <c r="L41" s="50"/>
      <c r="M41" s="50"/>
      <c r="N41" s="50"/>
      <c r="O41" s="50"/>
      <c r="P41" s="52"/>
      <c r="Q41" s="52"/>
      <c r="DC41" s="48"/>
    </row>
    <row r="42" spans="7:107" ht="15.75" customHeight="1" x14ac:dyDescent="0.35">
      <c r="G42" s="86" t="s">
        <v>800</v>
      </c>
      <c r="H42" s="87">
        <v>1</v>
      </c>
      <c r="I42" s="87">
        <v>0</v>
      </c>
      <c r="J42" s="138" t="s">
        <v>833</v>
      </c>
      <c r="K42" s="51"/>
      <c r="L42" s="50"/>
      <c r="M42" s="50"/>
      <c r="N42" s="50"/>
      <c r="O42" s="50"/>
      <c r="P42" s="52"/>
      <c r="Q42" s="52"/>
      <c r="DC42" s="48"/>
    </row>
    <row r="43" spans="7:107" ht="15.75" customHeight="1" x14ac:dyDescent="0.35">
      <c r="G43" s="86" t="s">
        <v>801</v>
      </c>
      <c r="H43" s="87">
        <v>1</v>
      </c>
      <c r="I43" s="87">
        <v>1</v>
      </c>
      <c r="J43" s="145" t="s">
        <v>832</v>
      </c>
      <c r="K43" s="51"/>
      <c r="L43" s="50"/>
      <c r="M43" s="50"/>
      <c r="N43" s="50"/>
      <c r="O43" s="50"/>
      <c r="P43" s="52"/>
      <c r="Q43" s="52"/>
      <c r="DC43" s="48"/>
    </row>
    <row r="44" spans="7:107" ht="15.75" customHeight="1" x14ac:dyDescent="0.35">
      <c r="G44" s="86" t="s">
        <v>802</v>
      </c>
      <c r="H44" s="87">
        <v>0</v>
      </c>
      <c r="I44" s="87">
        <v>0</v>
      </c>
      <c r="J44" s="50"/>
      <c r="K44" s="51"/>
      <c r="L44" s="50"/>
      <c r="M44" s="50"/>
      <c r="N44" s="50"/>
      <c r="O44" s="50"/>
      <c r="P44" s="52"/>
      <c r="Q44" s="52"/>
      <c r="DC44" s="48"/>
    </row>
    <row r="45" spans="7:107" ht="15.75" customHeight="1" x14ac:dyDescent="0.35">
      <c r="G45" s="86" t="s">
        <v>803</v>
      </c>
      <c r="H45" s="87">
        <v>1</v>
      </c>
      <c r="I45" s="87">
        <v>1</v>
      </c>
      <c r="J45" s="145" t="s">
        <v>832</v>
      </c>
      <c r="K45" s="51"/>
      <c r="L45" s="50"/>
      <c r="M45" s="50"/>
      <c r="N45" s="50"/>
      <c r="O45" s="50"/>
      <c r="P45" s="52"/>
      <c r="Q45" s="52"/>
      <c r="DC45" s="48"/>
    </row>
    <row r="46" spans="7:107" ht="15.75" customHeight="1" x14ac:dyDescent="0.35">
      <c r="G46" s="86" t="s">
        <v>804</v>
      </c>
      <c r="H46" s="87">
        <v>1</v>
      </c>
      <c r="I46" s="87">
        <v>1</v>
      </c>
      <c r="J46" s="145" t="s">
        <v>832</v>
      </c>
      <c r="K46" s="51"/>
      <c r="L46" s="50"/>
      <c r="M46" s="50"/>
      <c r="N46" s="50"/>
      <c r="O46" s="50"/>
      <c r="P46" s="52"/>
      <c r="Q46" s="52"/>
      <c r="DC46" s="48"/>
    </row>
    <row r="47" spans="7:107" ht="15.75" customHeight="1" x14ac:dyDescent="0.35">
      <c r="G47" s="86" t="s">
        <v>805</v>
      </c>
      <c r="H47" s="87">
        <v>1</v>
      </c>
      <c r="I47" s="87">
        <v>0</v>
      </c>
      <c r="J47" s="138" t="s">
        <v>833</v>
      </c>
      <c r="K47" s="51"/>
      <c r="L47" s="50"/>
      <c r="M47" s="50"/>
      <c r="N47" s="50"/>
      <c r="O47" s="50"/>
      <c r="P47" s="52"/>
      <c r="Q47" s="52"/>
      <c r="DC47" s="48"/>
    </row>
    <row r="48" spans="7:107" ht="15.75" customHeight="1" x14ac:dyDescent="0.35">
      <c r="G48" s="86" t="s">
        <v>806</v>
      </c>
      <c r="H48" s="87">
        <v>1</v>
      </c>
      <c r="I48" s="87">
        <v>0</v>
      </c>
      <c r="J48" s="138" t="s">
        <v>833</v>
      </c>
      <c r="K48" s="51"/>
      <c r="L48" s="50"/>
      <c r="M48" s="50"/>
      <c r="N48" s="50"/>
      <c r="O48" s="50"/>
      <c r="P48" s="52"/>
      <c r="Q48" s="52"/>
      <c r="DC48" s="48"/>
    </row>
    <row r="49" spans="7:107" ht="15.75" customHeight="1" x14ac:dyDescent="0.35">
      <c r="G49" s="86" t="s">
        <v>807</v>
      </c>
      <c r="H49" s="87">
        <v>1</v>
      </c>
      <c r="I49" s="87">
        <v>0</v>
      </c>
      <c r="J49" s="138" t="s">
        <v>833</v>
      </c>
      <c r="K49" s="51"/>
      <c r="L49" s="50"/>
      <c r="M49" s="50"/>
      <c r="N49" s="50"/>
      <c r="O49" s="50"/>
      <c r="P49" s="52"/>
      <c r="Q49" s="52"/>
      <c r="DC49" s="48"/>
    </row>
    <row r="50" spans="7:107" ht="15.75" customHeight="1" x14ac:dyDescent="0.35">
      <c r="G50" s="86" t="s">
        <v>808</v>
      </c>
      <c r="H50" s="87">
        <v>1</v>
      </c>
      <c r="I50" s="87">
        <v>0</v>
      </c>
      <c r="J50" s="138" t="s">
        <v>833</v>
      </c>
      <c r="K50" s="51"/>
      <c r="L50" s="50"/>
      <c r="M50" s="50"/>
      <c r="N50" s="50"/>
      <c r="O50" s="50"/>
      <c r="P50" s="52"/>
      <c r="Q50" s="52"/>
      <c r="DC50" s="48"/>
    </row>
    <row r="51" spans="7:107" ht="15.75" customHeight="1" x14ac:dyDescent="0.35">
      <c r="G51" s="86" t="s">
        <v>809</v>
      </c>
      <c r="H51" s="87">
        <v>1</v>
      </c>
      <c r="I51" s="87">
        <v>0</v>
      </c>
      <c r="J51" s="138" t="s">
        <v>833</v>
      </c>
      <c r="K51" s="51"/>
      <c r="L51" s="50"/>
      <c r="M51" s="50"/>
      <c r="N51" s="50"/>
      <c r="O51" s="50"/>
      <c r="P51" s="52"/>
      <c r="Q51" s="52"/>
      <c r="DC51" s="48"/>
    </row>
    <row r="52" spans="7:107" ht="15.75" customHeight="1" x14ac:dyDescent="0.35">
      <c r="G52" s="50"/>
      <c r="H52" s="50"/>
      <c r="I52" s="50"/>
      <c r="J52" s="50"/>
      <c r="K52" s="51"/>
      <c r="L52" s="50"/>
      <c r="M52" s="50"/>
      <c r="N52" s="50"/>
      <c r="O52" s="50"/>
      <c r="P52" s="52"/>
      <c r="Q52" s="52"/>
      <c r="DC52" s="48"/>
    </row>
    <row r="53" spans="7:107" ht="15.75" customHeight="1" x14ac:dyDescent="0.35">
      <c r="G53" s="50"/>
      <c r="H53" s="50"/>
      <c r="I53" s="50"/>
      <c r="J53" s="50"/>
      <c r="K53" s="51"/>
      <c r="L53" s="50"/>
      <c r="M53" s="50"/>
      <c r="N53" s="50"/>
      <c r="O53" s="50"/>
      <c r="P53" s="52"/>
      <c r="Q53" s="52"/>
      <c r="DC53" s="48"/>
    </row>
    <row r="54" spans="7:107" ht="15.75" customHeight="1" x14ac:dyDescent="0.35">
      <c r="G54" s="50"/>
      <c r="H54" s="50"/>
      <c r="I54" s="50"/>
      <c r="J54" s="50"/>
      <c r="K54" s="51"/>
      <c r="L54" s="50"/>
      <c r="M54" s="50"/>
      <c r="N54" s="50"/>
      <c r="O54" s="50"/>
      <c r="P54" s="52"/>
      <c r="Q54" s="52"/>
      <c r="DC54" s="48"/>
    </row>
    <row r="55" spans="7:107" ht="15.75" customHeight="1" x14ac:dyDescent="0.35">
      <c r="G55" s="50"/>
      <c r="H55" s="50"/>
      <c r="I55" s="50"/>
      <c r="J55" s="50"/>
      <c r="K55" s="51"/>
      <c r="L55" s="50"/>
      <c r="M55" s="50"/>
      <c r="N55" s="50"/>
      <c r="O55" s="50"/>
      <c r="P55" s="52"/>
      <c r="Q55" s="52"/>
      <c r="DC55" s="48"/>
    </row>
    <row r="56" spans="7:107" ht="15.75" customHeight="1" x14ac:dyDescent="0.35">
      <c r="G56" s="50"/>
      <c r="H56" s="50"/>
      <c r="I56" s="50"/>
      <c r="J56" s="50"/>
      <c r="K56" s="51"/>
      <c r="L56" s="50"/>
      <c r="M56" s="50"/>
      <c r="N56" s="50"/>
      <c r="O56" s="50"/>
      <c r="P56" s="52"/>
      <c r="Q56" s="52"/>
      <c r="DC56" s="48"/>
    </row>
    <row r="57" spans="7:107" ht="15.75" customHeight="1" x14ac:dyDescent="0.35">
      <c r="G57" s="50"/>
      <c r="H57" s="50"/>
      <c r="I57" s="50"/>
      <c r="J57" s="50"/>
      <c r="K57" s="51"/>
      <c r="L57" s="50"/>
      <c r="M57" s="50"/>
      <c r="N57" s="50"/>
      <c r="O57" s="50"/>
      <c r="P57" s="52"/>
      <c r="Q57" s="52"/>
      <c r="DC57" s="48"/>
    </row>
    <row r="58" spans="7:107" ht="15.75" customHeight="1" x14ac:dyDescent="0.35">
      <c r="G58" s="50"/>
      <c r="H58" s="50"/>
      <c r="I58" s="50"/>
      <c r="J58" s="50"/>
      <c r="K58" s="51"/>
      <c r="L58" s="50"/>
      <c r="M58" s="50"/>
      <c r="N58" s="50"/>
      <c r="O58" s="50"/>
      <c r="P58" s="52"/>
      <c r="Q58" s="52"/>
      <c r="DC58" s="48"/>
    </row>
    <row r="59" spans="7:107" ht="15.75" customHeight="1" x14ac:dyDescent="0.35">
      <c r="G59" s="50"/>
      <c r="H59" s="50"/>
      <c r="I59" s="50"/>
      <c r="J59" s="50"/>
      <c r="K59" s="51"/>
      <c r="L59" s="50"/>
      <c r="M59" s="50"/>
      <c r="N59" s="50"/>
      <c r="O59" s="50"/>
      <c r="P59" s="52"/>
      <c r="Q59" s="52"/>
      <c r="DC59" s="48"/>
    </row>
    <row r="60" spans="7:107" ht="15.75" customHeight="1" x14ac:dyDescent="0.35">
      <c r="G60" s="50"/>
      <c r="H60" s="50"/>
      <c r="I60" s="50"/>
      <c r="J60" s="50"/>
      <c r="K60" s="51"/>
      <c r="L60" s="50"/>
      <c r="M60" s="50"/>
      <c r="N60" s="50"/>
      <c r="O60" s="50"/>
      <c r="P60" s="52"/>
      <c r="Q60" s="52"/>
      <c r="DC60" s="48"/>
    </row>
    <row r="61" spans="7:107" ht="15.75" customHeight="1" x14ac:dyDescent="0.35">
      <c r="G61" s="50"/>
      <c r="H61" s="50"/>
      <c r="I61" s="50"/>
      <c r="J61" s="50"/>
      <c r="K61" s="51"/>
      <c r="L61" s="50"/>
      <c r="M61" s="50"/>
      <c r="N61" s="50"/>
      <c r="O61" s="50"/>
      <c r="P61" s="52"/>
      <c r="Q61" s="52"/>
      <c r="DC61" s="48"/>
    </row>
    <row r="62" spans="7:107" ht="15.75" customHeight="1" x14ac:dyDescent="0.35">
      <c r="G62" s="50"/>
      <c r="H62" s="50"/>
      <c r="I62" s="50"/>
      <c r="J62" s="50"/>
      <c r="K62" s="51"/>
      <c r="L62" s="50"/>
      <c r="M62" s="50"/>
      <c r="N62" s="50"/>
      <c r="O62" s="50"/>
      <c r="P62" s="52"/>
      <c r="Q62" s="52"/>
      <c r="DC62" s="48"/>
    </row>
    <row r="63" spans="7:107" ht="15.75" customHeight="1" x14ac:dyDescent="0.35">
      <c r="G63" s="50"/>
      <c r="H63" s="50"/>
      <c r="I63" s="50"/>
      <c r="J63" s="50"/>
      <c r="K63" s="51"/>
      <c r="L63" s="50"/>
      <c r="M63" s="50"/>
      <c r="N63" s="50"/>
      <c r="O63" s="50"/>
      <c r="P63" s="52"/>
      <c r="Q63" s="52"/>
      <c r="DC63" s="48"/>
    </row>
    <row r="64" spans="7:107" ht="15.75" customHeight="1" x14ac:dyDescent="0.35">
      <c r="G64" s="50"/>
      <c r="H64" s="50"/>
      <c r="I64" s="50"/>
      <c r="J64" s="50"/>
      <c r="K64" s="51"/>
      <c r="L64" s="50"/>
      <c r="M64" s="50"/>
      <c r="N64" s="50"/>
      <c r="O64" s="50"/>
      <c r="P64" s="52"/>
      <c r="Q64" s="52"/>
      <c r="DC64" s="48"/>
    </row>
    <row r="65" spans="7:107" ht="15.75" customHeight="1" x14ac:dyDescent="0.35">
      <c r="G65" s="50"/>
      <c r="H65" s="50"/>
      <c r="I65" s="50"/>
      <c r="J65" s="50"/>
      <c r="K65" s="51"/>
      <c r="L65" s="50"/>
      <c r="M65" s="50"/>
      <c r="N65" s="50"/>
      <c r="O65" s="50"/>
      <c r="P65" s="52"/>
      <c r="Q65" s="52"/>
      <c r="DC65" s="48"/>
    </row>
    <row r="66" spans="7:107" ht="15.75" customHeight="1" x14ac:dyDescent="0.35">
      <c r="G66" s="50"/>
      <c r="H66" s="50"/>
      <c r="I66" s="50"/>
      <c r="J66" s="50"/>
      <c r="K66" s="51"/>
      <c r="L66" s="50"/>
      <c r="M66" s="50"/>
      <c r="N66" s="50"/>
      <c r="O66" s="50"/>
      <c r="P66" s="52"/>
      <c r="Q66" s="52"/>
      <c r="DC66" s="48"/>
    </row>
    <row r="67" spans="7:107" ht="15.75" customHeight="1" x14ac:dyDescent="0.35">
      <c r="G67" s="50"/>
      <c r="H67" s="50"/>
      <c r="I67" s="50"/>
      <c r="J67" s="50"/>
      <c r="K67" s="51"/>
      <c r="L67" s="50"/>
      <c r="M67" s="50"/>
      <c r="N67" s="50"/>
      <c r="O67" s="50"/>
      <c r="P67" s="52"/>
      <c r="Q67" s="52"/>
      <c r="DC67" s="48"/>
    </row>
    <row r="68" spans="7:107" ht="15.75" customHeight="1" x14ac:dyDescent="0.35">
      <c r="G68" s="50"/>
      <c r="H68" s="50"/>
      <c r="I68" s="50"/>
      <c r="J68" s="50"/>
      <c r="K68" s="51"/>
      <c r="L68" s="50"/>
      <c r="M68" s="50"/>
      <c r="N68" s="50"/>
      <c r="O68" s="50"/>
      <c r="P68" s="52"/>
      <c r="Q68" s="52"/>
      <c r="DC68" s="48"/>
    </row>
    <row r="69" spans="7:107" ht="15.75" customHeight="1" x14ac:dyDescent="0.35">
      <c r="G69" s="50"/>
      <c r="H69" s="50"/>
      <c r="I69" s="50"/>
      <c r="J69" s="50"/>
      <c r="K69" s="51"/>
      <c r="L69" s="50"/>
      <c r="M69" s="50"/>
      <c r="N69" s="50"/>
      <c r="O69" s="50"/>
      <c r="P69" s="52"/>
      <c r="Q69" s="52"/>
      <c r="DC69" s="48"/>
    </row>
    <row r="70" spans="7:107" ht="15.75" customHeight="1" x14ac:dyDescent="0.35">
      <c r="G70" s="50"/>
      <c r="H70" s="50"/>
      <c r="I70" s="50"/>
      <c r="J70" s="50"/>
      <c r="K70" s="51"/>
      <c r="L70" s="50"/>
      <c r="M70" s="50"/>
      <c r="N70" s="50"/>
      <c r="O70" s="50"/>
      <c r="P70" s="52"/>
      <c r="Q70" s="52"/>
      <c r="DC70" s="48"/>
    </row>
    <row r="71" spans="7:107" ht="15.75" customHeight="1" x14ac:dyDescent="0.35">
      <c r="G71" s="50"/>
      <c r="H71" s="50"/>
      <c r="I71" s="50"/>
      <c r="J71" s="50"/>
      <c r="K71" s="51"/>
      <c r="L71" s="50"/>
      <c r="M71" s="50"/>
      <c r="N71" s="50"/>
      <c r="O71" s="50"/>
      <c r="P71" s="52"/>
      <c r="Q71" s="52"/>
      <c r="DC71" s="48"/>
    </row>
    <row r="72" spans="7:107" ht="15.75" customHeight="1" x14ac:dyDescent="0.35">
      <c r="G72" s="50"/>
      <c r="H72" s="50"/>
      <c r="I72" s="50"/>
      <c r="J72" s="50"/>
      <c r="K72" s="51"/>
      <c r="L72" s="50"/>
      <c r="M72" s="50"/>
      <c r="N72" s="50"/>
      <c r="O72" s="50"/>
      <c r="P72" s="52"/>
      <c r="Q72" s="52"/>
      <c r="DC72" s="48"/>
    </row>
    <row r="73" spans="7:107" ht="15.75" customHeight="1" x14ac:dyDescent="0.35">
      <c r="G73" s="50"/>
      <c r="H73" s="50"/>
      <c r="I73" s="50"/>
      <c r="J73" s="50"/>
      <c r="K73" s="51"/>
      <c r="L73" s="50"/>
      <c r="M73" s="50"/>
      <c r="N73" s="50"/>
      <c r="O73" s="50"/>
      <c r="P73" s="52"/>
      <c r="Q73" s="52"/>
      <c r="DC73" s="48"/>
    </row>
    <row r="74" spans="7:107" ht="15.75" customHeight="1" x14ac:dyDescent="0.35">
      <c r="G74" s="50"/>
      <c r="H74" s="50"/>
      <c r="I74" s="50"/>
      <c r="J74" s="50"/>
      <c r="K74" s="51"/>
      <c r="L74" s="50"/>
      <c r="M74" s="50"/>
      <c r="N74" s="50"/>
      <c r="O74" s="50"/>
      <c r="P74" s="52"/>
      <c r="Q74" s="52"/>
      <c r="DC74" s="48"/>
    </row>
    <row r="75" spans="7:107" ht="15.75" customHeight="1" x14ac:dyDescent="0.35">
      <c r="G75" s="50"/>
      <c r="H75" s="50"/>
      <c r="I75" s="50"/>
      <c r="J75" s="50"/>
      <c r="K75" s="51"/>
      <c r="L75" s="50"/>
      <c r="M75" s="50"/>
      <c r="N75" s="50"/>
      <c r="O75" s="50"/>
      <c r="P75" s="52"/>
      <c r="Q75" s="52"/>
      <c r="DC75" s="48"/>
    </row>
    <row r="76" spans="7:107" ht="15.75" customHeight="1" x14ac:dyDescent="0.35">
      <c r="G76" s="50"/>
      <c r="H76" s="50"/>
      <c r="I76" s="50"/>
      <c r="J76" s="50"/>
      <c r="K76" s="51"/>
      <c r="L76" s="50"/>
      <c r="M76" s="50"/>
      <c r="N76" s="50"/>
      <c r="O76" s="50"/>
      <c r="P76" s="52"/>
      <c r="Q76" s="52"/>
      <c r="DC76" s="48"/>
    </row>
    <row r="77" spans="7:107" ht="15.75" customHeight="1" x14ac:dyDescent="0.35">
      <c r="G77" s="50"/>
      <c r="H77" s="50"/>
      <c r="I77" s="50"/>
      <c r="J77" s="50"/>
      <c r="K77" s="51"/>
      <c r="L77" s="50"/>
      <c r="M77" s="50"/>
      <c r="N77" s="50"/>
      <c r="O77" s="50"/>
      <c r="P77" s="52"/>
      <c r="Q77" s="52"/>
      <c r="DC77" s="48"/>
    </row>
    <row r="78" spans="7:107" ht="15.75" customHeight="1" x14ac:dyDescent="0.35">
      <c r="G78" s="50"/>
      <c r="H78" s="50"/>
      <c r="I78" s="50"/>
      <c r="J78" s="50"/>
      <c r="K78" s="51"/>
      <c r="L78" s="50"/>
      <c r="M78" s="50"/>
      <c r="N78" s="50"/>
      <c r="O78" s="50"/>
      <c r="P78" s="52"/>
      <c r="Q78" s="52"/>
      <c r="DC78" s="48"/>
    </row>
    <row r="79" spans="7:107" ht="15.75" customHeight="1" x14ac:dyDescent="0.35">
      <c r="G79" s="50"/>
      <c r="H79" s="50"/>
      <c r="I79" s="50"/>
      <c r="J79" s="50"/>
      <c r="K79" s="51"/>
      <c r="L79" s="50"/>
      <c r="M79" s="50"/>
      <c r="N79" s="50"/>
      <c r="O79" s="50"/>
      <c r="P79" s="52"/>
      <c r="Q79" s="52"/>
      <c r="DC79" s="48"/>
    </row>
    <row r="80" spans="7:107" ht="15.75" customHeight="1" x14ac:dyDescent="0.35">
      <c r="G80" s="50"/>
      <c r="H80" s="50"/>
      <c r="I80" s="50"/>
      <c r="J80" s="50"/>
      <c r="K80" s="51"/>
      <c r="L80" s="50"/>
      <c r="M80" s="50"/>
      <c r="N80" s="50"/>
      <c r="O80" s="50"/>
      <c r="P80" s="52"/>
      <c r="Q80" s="52"/>
      <c r="DC80" s="48"/>
    </row>
    <row r="81" spans="7:107" ht="15.75" customHeight="1" x14ac:dyDescent="0.35">
      <c r="G81" s="50"/>
      <c r="H81" s="50"/>
      <c r="I81" s="50"/>
      <c r="J81" s="50"/>
      <c r="K81" s="51"/>
      <c r="L81" s="50"/>
      <c r="M81" s="50"/>
      <c r="N81" s="50"/>
      <c r="O81" s="50"/>
      <c r="P81" s="52"/>
      <c r="Q81" s="52"/>
      <c r="DC81" s="48"/>
    </row>
    <row r="82" spans="7:107" ht="15.75" customHeight="1" x14ac:dyDescent="0.35">
      <c r="G82" s="50"/>
      <c r="H82" s="50"/>
      <c r="I82" s="50"/>
      <c r="J82" s="50"/>
      <c r="K82" s="51"/>
      <c r="L82" s="50"/>
      <c r="M82" s="50"/>
      <c r="N82" s="50"/>
      <c r="O82" s="50"/>
      <c r="P82" s="52"/>
      <c r="Q82" s="52"/>
      <c r="DC82" s="48"/>
    </row>
    <row r="83" spans="7:107" ht="15.75" customHeight="1" x14ac:dyDescent="0.35">
      <c r="G83" s="50"/>
      <c r="H83" s="50"/>
      <c r="I83" s="50"/>
      <c r="J83" s="50"/>
      <c r="K83" s="51"/>
      <c r="L83" s="50"/>
      <c r="M83" s="50"/>
      <c r="N83" s="50"/>
      <c r="O83" s="50"/>
      <c r="P83" s="52"/>
      <c r="Q83" s="52"/>
      <c r="DC83" s="48"/>
    </row>
    <row r="84" spans="7:107" ht="15.75" customHeight="1" x14ac:dyDescent="0.35">
      <c r="G84" s="50"/>
      <c r="H84" s="50"/>
      <c r="I84" s="50"/>
      <c r="J84" s="50"/>
      <c r="K84" s="51"/>
      <c r="L84" s="50"/>
      <c r="M84" s="50"/>
      <c r="N84" s="50"/>
      <c r="O84" s="50"/>
      <c r="P84" s="52"/>
      <c r="Q84" s="52"/>
      <c r="DC84" s="48"/>
    </row>
    <row r="85" spans="7:107" ht="15.75" customHeight="1" x14ac:dyDescent="0.35">
      <c r="G85" s="50"/>
      <c r="H85" s="50"/>
      <c r="I85" s="50"/>
      <c r="J85" s="50"/>
      <c r="K85" s="51"/>
      <c r="L85" s="50"/>
      <c r="M85" s="50"/>
      <c r="N85" s="50"/>
      <c r="O85" s="50"/>
      <c r="P85" s="52"/>
      <c r="Q85" s="52"/>
      <c r="DC85" s="48"/>
    </row>
    <row r="86" spans="7:107" ht="15.75" customHeight="1" x14ac:dyDescent="0.35">
      <c r="G86" s="50"/>
      <c r="H86" s="50"/>
      <c r="I86" s="50"/>
      <c r="J86" s="50"/>
      <c r="K86" s="51"/>
      <c r="L86" s="50"/>
      <c r="M86" s="50"/>
      <c r="N86" s="50"/>
      <c r="O86" s="50"/>
      <c r="P86" s="52"/>
      <c r="Q86" s="52"/>
      <c r="DC86" s="48"/>
    </row>
    <row r="87" spans="7:107" ht="15.75" customHeight="1" x14ac:dyDescent="0.35">
      <c r="G87" s="50"/>
      <c r="H87" s="50"/>
      <c r="I87" s="50"/>
      <c r="J87" s="50"/>
      <c r="K87" s="51"/>
      <c r="L87" s="50"/>
      <c r="M87" s="50"/>
      <c r="N87" s="50"/>
      <c r="O87" s="50"/>
      <c r="P87" s="52"/>
      <c r="Q87" s="52"/>
      <c r="DC87" s="48"/>
    </row>
    <row r="88" spans="7:107" ht="15.75" customHeight="1" x14ac:dyDescent="0.35">
      <c r="G88" s="50"/>
      <c r="H88" s="50"/>
      <c r="I88" s="50"/>
      <c r="J88" s="50"/>
      <c r="K88" s="51"/>
      <c r="L88" s="50"/>
      <c r="M88" s="50"/>
      <c r="N88" s="50"/>
      <c r="O88" s="50"/>
      <c r="P88" s="52"/>
      <c r="Q88" s="52"/>
      <c r="DC88" s="48"/>
    </row>
    <row r="89" spans="7:107" ht="15.75" customHeight="1" x14ac:dyDescent="0.35">
      <c r="G89" s="50"/>
      <c r="H89" s="50"/>
      <c r="I89" s="50"/>
      <c r="J89" s="50"/>
      <c r="K89" s="51"/>
      <c r="L89" s="50"/>
      <c r="M89" s="50"/>
      <c r="N89" s="50"/>
      <c r="O89" s="50"/>
      <c r="P89" s="52"/>
      <c r="Q89" s="52"/>
      <c r="DC89" s="48"/>
    </row>
    <row r="90" spans="7:107" ht="15.75" customHeight="1" x14ac:dyDescent="0.35">
      <c r="G90" s="50"/>
      <c r="H90" s="50"/>
      <c r="I90" s="50"/>
      <c r="J90" s="50"/>
      <c r="K90" s="51"/>
      <c r="L90" s="50"/>
      <c r="M90" s="50"/>
      <c r="N90" s="50"/>
      <c r="O90" s="50"/>
      <c r="P90" s="52"/>
      <c r="Q90" s="52"/>
      <c r="DC90" s="48"/>
    </row>
    <row r="91" spans="7:107" ht="15.75" customHeight="1" x14ac:dyDescent="0.35">
      <c r="G91" s="50"/>
      <c r="H91" s="50"/>
      <c r="I91" s="50"/>
      <c r="J91" s="50"/>
      <c r="K91" s="51"/>
      <c r="L91" s="50"/>
      <c r="M91" s="50"/>
      <c r="N91" s="50"/>
      <c r="O91" s="50"/>
      <c r="P91" s="52"/>
      <c r="Q91" s="52"/>
      <c r="DC91" s="48"/>
    </row>
    <row r="92" spans="7:107" ht="15.75" customHeight="1" x14ac:dyDescent="0.35">
      <c r="G92" s="50"/>
      <c r="H92" s="50"/>
      <c r="I92" s="50"/>
      <c r="J92" s="50"/>
      <c r="K92" s="51"/>
      <c r="L92" s="50"/>
      <c r="M92" s="50"/>
      <c r="N92" s="50"/>
      <c r="O92" s="50"/>
      <c r="P92" s="52"/>
      <c r="Q92" s="52"/>
      <c r="DC92" s="48"/>
    </row>
    <row r="93" spans="7:107" ht="15.75" customHeight="1" x14ac:dyDescent="0.35">
      <c r="G93" s="50"/>
      <c r="H93" s="50"/>
      <c r="I93" s="50"/>
      <c r="J93" s="50"/>
      <c r="K93" s="51"/>
      <c r="L93" s="50"/>
      <c r="M93" s="50"/>
      <c r="N93" s="50"/>
      <c r="O93" s="50"/>
      <c r="P93" s="52"/>
      <c r="Q93" s="52"/>
      <c r="DC93" s="48"/>
    </row>
    <row r="94" spans="7:107" ht="15.75" customHeight="1" x14ac:dyDescent="0.35">
      <c r="G94" s="50"/>
      <c r="H94" s="50"/>
      <c r="I94" s="50"/>
      <c r="J94" s="50"/>
      <c r="K94" s="51"/>
      <c r="L94" s="50"/>
      <c r="M94" s="50"/>
      <c r="N94" s="50"/>
      <c r="O94" s="50"/>
      <c r="P94" s="52"/>
      <c r="Q94" s="52"/>
      <c r="DC94" s="48"/>
    </row>
    <row r="95" spans="7:107" ht="15.75" customHeight="1" x14ac:dyDescent="0.35">
      <c r="G95" s="50"/>
      <c r="H95" s="50"/>
      <c r="I95" s="50"/>
      <c r="J95" s="50"/>
      <c r="K95" s="51"/>
      <c r="L95" s="50"/>
      <c r="M95" s="50"/>
      <c r="N95" s="50"/>
      <c r="O95" s="50"/>
      <c r="P95" s="52"/>
      <c r="Q95" s="52"/>
      <c r="DC95" s="48"/>
    </row>
    <row r="96" spans="7:107" ht="15.75" customHeight="1" x14ac:dyDescent="0.35">
      <c r="G96" s="50"/>
      <c r="H96" s="50"/>
      <c r="I96" s="50"/>
      <c r="J96" s="50"/>
      <c r="K96" s="51"/>
      <c r="L96" s="50"/>
      <c r="M96" s="50"/>
      <c r="N96" s="50"/>
      <c r="O96" s="50"/>
      <c r="P96" s="52"/>
      <c r="Q96" s="52"/>
      <c r="DC96" s="48"/>
    </row>
    <row r="97" spans="7:107" ht="15.75" customHeight="1" x14ac:dyDescent="0.35">
      <c r="G97" s="50"/>
      <c r="H97" s="50"/>
      <c r="I97" s="50"/>
      <c r="J97" s="50"/>
      <c r="K97" s="51"/>
      <c r="L97" s="50"/>
      <c r="M97" s="50"/>
      <c r="N97" s="50"/>
      <c r="O97" s="50"/>
      <c r="P97" s="52"/>
      <c r="Q97" s="52"/>
      <c r="DC97" s="48"/>
    </row>
    <row r="98" spans="7:107" ht="15.75" customHeight="1" x14ac:dyDescent="0.35">
      <c r="G98" s="50"/>
      <c r="H98" s="50"/>
      <c r="I98" s="50"/>
      <c r="J98" s="50"/>
      <c r="K98" s="51"/>
      <c r="L98" s="50"/>
      <c r="M98" s="50"/>
      <c r="N98" s="50"/>
      <c r="O98" s="50"/>
      <c r="P98" s="52"/>
      <c r="Q98" s="52"/>
      <c r="DC98" s="48"/>
    </row>
    <row r="99" spans="7:107" ht="15.75" customHeight="1" x14ac:dyDescent="0.35">
      <c r="G99" s="50"/>
      <c r="H99" s="50"/>
      <c r="I99" s="50"/>
      <c r="J99" s="50"/>
      <c r="K99" s="51"/>
      <c r="L99" s="50"/>
      <c r="M99" s="50"/>
      <c r="N99" s="50"/>
      <c r="O99" s="50"/>
      <c r="P99" s="52"/>
      <c r="Q99" s="52"/>
      <c r="DC99" s="48"/>
    </row>
    <row r="100" spans="7:107" ht="15.75" customHeight="1" x14ac:dyDescent="0.35">
      <c r="G100" s="50"/>
      <c r="H100" s="50"/>
      <c r="I100" s="50"/>
      <c r="J100" s="50"/>
      <c r="K100" s="51"/>
      <c r="L100" s="50"/>
      <c r="M100" s="50"/>
      <c r="N100" s="50"/>
      <c r="O100" s="50"/>
      <c r="P100" s="52"/>
      <c r="Q100" s="52"/>
      <c r="DC100" s="48"/>
    </row>
    <row r="101" spans="7:107" ht="15.75" customHeight="1" x14ac:dyDescent="0.35">
      <c r="G101" s="50"/>
      <c r="H101" s="50"/>
      <c r="I101" s="50"/>
      <c r="J101" s="50"/>
      <c r="K101" s="51"/>
      <c r="L101" s="50"/>
      <c r="M101" s="50"/>
      <c r="N101" s="50"/>
      <c r="O101" s="50"/>
      <c r="P101" s="52"/>
      <c r="Q101" s="52"/>
      <c r="DC101" s="48"/>
    </row>
    <row r="102" spans="7:107" ht="15.75" customHeight="1" x14ac:dyDescent="0.35">
      <c r="G102" s="50"/>
      <c r="H102" s="50"/>
      <c r="I102" s="50"/>
      <c r="J102" s="50"/>
      <c r="K102" s="51"/>
      <c r="L102" s="50"/>
      <c r="M102" s="50"/>
      <c r="N102" s="50"/>
      <c r="O102" s="50"/>
      <c r="P102" s="52"/>
      <c r="Q102" s="52"/>
      <c r="DC102" s="48"/>
    </row>
    <row r="103" spans="7:107" ht="15.75" customHeight="1" x14ac:dyDescent="0.35">
      <c r="G103" s="50"/>
      <c r="H103" s="50"/>
      <c r="I103" s="50"/>
      <c r="J103" s="50"/>
      <c r="K103" s="51"/>
      <c r="L103" s="50"/>
      <c r="M103" s="50"/>
      <c r="N103" s="50"/>
      <c r="O103" s="50"/>
      <c r="P103" s="52"/>
      <c r="Q103" s="52"/>
      <c r="DC103" s="48"/>
    </row>
    <row r="104" spans="7:107" ht="15.75" customHeight="1" x14ac:dyDescent="0.35">
      <c r="G104" s="50"/>
      <c r="H104" s="50"/>
      <c r="I104" s="50"/>
      <c r="J104" s="50"/>
      <c r="K104" s="51"/>
      <c r="L104" s="50"/>
      <c r="M104" s="50"/>
      <c r="N104" s="50"/>
      <c r="O104" s="50"/>
      <c r="P104" s="52"/>
      <c r="Q104" s="52"/>
      <c r="DC104" s="48"/>
    </row>
    <row r="105" spans="7:107" ht="15.75" customHeight="1" x14ac:dyDescent="0.35">
      <c r="G105" s="50"/>
      <c r="H105" s="50"/>
      <c r="I105" s="50"/>
      <c r="J105" s="50"/>
      <c r="K105" s="51"/>
      <c r="L105" s="50"/>
      <c r="M105" s="50"/>
      <c r="N105" s="50"/>
      <c r="O105" s="50"/>
      <c r="P105" s="52"/>
      <c r="Q105" s="52"/>
      <c r="DC105" s="48"/>
    </row>
    <row r="106" spans="7:107" ht="15.75" customHeight="1" x14ac:dyDescent="0.35">
      <c r="G106" s="50"/>
      <c r="H106" s="50"/>
      <c r="I106" s="50"/>
      <c r="J106" s="50"/>
      <c r="K106" s="51"/>
      <c r="L106" s="50"/>
      <c r="M106" s="50"/>
      <c r="N106" s="50"/>
      <c r="O106" s="50"/>
      <c r="P106" s="52"/>
      <c r="Q106" s="52"/>
      <c r="DC106" s="48"/>
    </row>
    <row r="107" spans="7:107" ht="15.75" customHeight="1" x14ac:dyDescent="0.35">
      <c r="G107" s="50"/>
      <c r="H107" s="50"/>
      <c r="I107" s="50"/>
      <c r="J107" s="50"/>
      <c r="K107" s="51"/>
      <c r="L107" s="50"/>
      <c r="M107" s="50"/>
      <c r="N107" s="50"/>
      <c r="O107" s="50"/>
      <c r="P107" s="52"/>
      <c r="Q107" s="52"/>
      <c r="DC107" s="48"/>
    </row>
    <row r="108" spans="7:107" ht="15.75" customHeight="1" x14ac:dyDescent="0.35">
      <c r="G108" s="50"/>
      <c r="H108" s="50"/>
      <c r="I108" s="50"/>
      <c r="J108" s="50"/>
      <c r="K108" s="51"/>
      <c r="L108" s="50"/>
      <c r="M108" s="50"/>
      <c r="N108" s="50"/>
      <c r="O108" s="50"/>
      <c r="P108" s="52"/>
      <c r="Q108" s="52"/>
      <c r="DC108" s="48"/>
    </row>
    <row r="109" spans="7:107" ht="15.75" customHeight="1" x14ac:dyDescent="0.35">
      <c r="G109" s="50"/>
      <c r="H109" s="50"/>
      <c r="I109" s="50"/>
      <c r="J109" s="50"/>
      <c r="K109" s="51"/>
      <c r="L109" s="50"/>
      <c r="M109" s="50"/>
      <c r="N109" s="50"/>
      <c r="O109" s="50"/>
      <c r="P109" s="52"/>
      <c r="Q109" s="52"/>
      <c r="DC109" s="48"/>
    </row>
    <row r="110" spans="7:107" ht="15.75" customHeight="1" x14ac:dyDescent="0.35">
      <c r="G110" s="50"/>
      <c r="H110" s="50"/>
      <c r="I110" s="50"/>
      <c r="J110" s="50"/>
      <c r="K110" s="51"/>
      <c r="L110" s="50"/>
      <c r="M110" s="50"/>
      <c r="N110" s="50"/>
      <c r="O110" s="50"/>
      <c r="P110" s="52"/>
      <c r="Q110" s="52"/>
      <c r="DC110" s="48"/>
    </row>
    <row r="111" spans="7:107" ht="15.75" customHeight="1" x14ac:dyDescent="0.35">
      <c r="G111" s="50"/>
      <c r="H111" s="50"/>
      <c r="I111" s="50"/>
      <c r="J111" s="50"/>
      <c r="K111" s="51"/>
      <c r="L111" s="50"/>
      <c r="M111" s="50"/>
      <c r="N111" s="50"/>
      <c r="O111" s="50"/>
      <c r="P111" s="52"/>
      <c r="Q111" s="52"/>
      <c r="DC111" s="48"/>
    </row>
    <row r="112" spans="7:107" ht="15.75" customHeight="1" x14ac:dyDescent="0.35">
      <c r="G112" s="50"/>
      <c r="H112" s="50"/>
      <c r="I112" s="50"/>
      <c r="J112" s="50"/>
      <c r="K112" s="51"/>
      <c r="L112" s="50"/>
      <c r="M112" s="50"/>
      <c r="N112" s="50"/>
      <c r="O112" s="50"/>
      <c r="P112" s="52"/>
      <c r="Q112" s="52"/>
      <c r="DC112" s="48"/>
    </row>
    <row r="113" spans="7:107" ht="15.75" customHeight="1" x14ac:dyDescent="0.35">
      <c r="G113" s="50"/>
      <c r="H113" s="50"/>
      <c r="I113" s="50"/>
      <c r="J113" s="50"/>
      <c r="K113" s="51"/>
      <c r="L113" s="50"/>
      <c r="M113" s="50"/>
      <c r="N113" s="50"/>
      <c r="O113" s="50"/>
      <c r="P113" s="52"/>
      <c r="Q113" s="52"/>
      <c r="DC113" s="48"/>
    </row>
    <row r="114" spans="7:107" ht="15.75" customHeight="1" x14ac:dyDescent="0.35">
      <c r="G114" s="50"/>
      <c r="H114" s="50"/>
      <c r="I114" s="50"/>
      <c r="J114" s="50"/>
      <c r="K114" s="51"/>
      <c r="L114" s="50"/>
      <c r="M114" s="50"/>
      <c r="N114" s="50"/>
      <c r="O114" s="50"/>
      <c r="P114" s="52"/>
      <c r="Q114" s="52"/>
      <c r="DC114" s="48"/>
    </row>
    <row r="115" spans="7:107" ht="15.75" customHeight="1" x14ac:dyDescent="0.35">
      <c r="G115" s="50"/>
      <c r="H115" s="50"/>
      <c r="I115" s="50"/>
      <c r="J115" s="50"/>
      <c r="K115" s="51"/>
      <c r="L115" s="50"/>
      <c r="M115" s="50"/>
      <c r="N115" s="50"/>
      <c r="O115" s="50"/>
      <c r="P115" s="52"/>
      <c r="Q115" s="52"/>
      <c r="DC115" s="48"/>
    </row>
    <row r="116" spans="7:107" ht="15.75" customHeight="1" x14ac:dyDescent="0.35">
      <c r="G116" s="50"/>
      <c r="H116" s="50"/>
      <c r="I116" s="50"/>
      <c r="J116" s="50"/>
      <c r="K116" s="51"/>
      <c r="L116" s="50"/>
      <c r="M116" s="50"/>
      <c r="N116" s="50"/>
      <c r="O116" s="50"/>
      <c r="P116" s="52"/>
      <c r="Q116" s="52"/>
      <c r="DC116" s="48"/>
    </row>
    <row r="117" spans="7:107" ht="15.75" customHeight="1" x14ac:dyDescent="0.35">
      <c r="G117" s="50"/>
      <c r="H117" s="50"/>
      <c r="I117" s="50"/>
      <c r="J117" s="50"/>
      <c r="K117" s="51"/>
      <c r="L117" s="50"/>
      <c r="M117" s="50"/>
      <c r="N117" s="50"/>
      <c r="O117" s="50"/>
      <c r="P117" s="52"/>
      <c r="Q117" s="52"/>
      <c r="DC117" s="48"/>
    </row>
    <row r="118" spans="7:107" ht="15.75" customHeight="1" x14ac:dyDescent="0.35">
      <c r="G118" s="50"/>
      <c r="H118" s="50"/>
      <c r="I118" s="50"/>
      <c r="J118" s="50"/>
      <c r="K118" s="51"/>
      <c r="L118" s="50"/>
      <c r="M118" s="50"/>
      <c r="N118" s="50"/>
      <c r="O118" s="50"/>
      <c r="P118" s="52"/>
      <c r="Q118" s="52"/>
      <c r="DC118" s="48"/>
    </row>
    <row r="119" spans="7:107" ht="15.75" customHeight="1" x14ac:dyDescent="0.35">
      <c r="G119" s="50"/>
      <c r="H119" s="50"/>
      <c r="I119" s="50"/>
      <c r="J119" s="50"/>
      <c r="K119" s="51"/>
      <c r="L119" s="50"/>
      <c r="M119" s="50"/>
      <c r="N119" s="50"/>
      <c r="O119" s="50"/>
      <c r="P119" s="52"/>
      <c r="Q119" s="52"/>
      <c r="DC119" s="48"/>
    </row>
    <row r="120" spans="7:107" ht="15.75" customHeight="1" x14ac:dyDescent="0.35">
      <c r="G120" s="50"/>
      <c r="H120" s="50"/>
      <c r="I120" s="50"/>
      <c r="J120" s="50"/>
      <c r="K120" s="51"/>
      <c r="L120" s="50"/>
      <c r="M120" s="50"/>
      <c r="N120" s="50"/>
      <c r="O120" s="50"/>
      <c r="P120" s="52"/>
      <c r="Q120" s="52"/>
      <c r="DC120" s="48"/>
    </row>
    <row r="121" spans="7:107" ht="15.75" customHeight="1" x14ac:dyDescent="0.35">
      <c r="G121" s="50"/>
      <c r="H121" s="50"/>
      <c r="I121" s="50"/>
      <c r="J121" s="50"/>
      <c r="K121" s="51"/>
      <c r="L121" s="50"/>
      <c r="M121" s="50"/>
      <c r="N121" s="50"/>
      <c r="O121" s="50"/>
      <c r="P121" s="52"/>
      <c r="Q121" s="52"/>
      <c r="DC121" s="48"/>
    </row>
    <row r="122" spans="7:107" ht="15.75" customHeight="1" x14ac:dyDescent="0.35">
      <c r="G122" s="50"/>
      <c r="H122" s="50"/>
      <c r="I122" s="50"/>
      <c r="J122" s="50"/>
      <c r="K122" s="51"/>
      <c r="L122" s="50"/>
      <c r="M122" s="50"/>
      <c r="N122" s="50"/>
      <c r="O122" s="50"/>
      <c r="P122" s="52"/>
      <c r="Q122" s="52"/>
      <c r="DC122" s="48"/>
    </row>
    <row r="123" spans="7:107" ht="15.75" customHeight="1" x14ac:dyDescent="0.35">
      <c r="G123" s="50"/>
      <c r="H123" s="50"/>
      <c r="I123" s="50"/>
      <c r="J123" s="50"/>
      <c r="K123" s="51"/>
      <c r="L123" s="50"/>
      <c r="M123" s="50"/>
      <c r="N123" s="50"/>
      <c r="O123" s="50"/>
      <c r="P123" s="52"/>
      <c r="Q123" s="52"/>
      <c r="DC123" s="48"/>
    </row>
    <row r="124" spans="7:107" ht="15.75" customHeight="1" x14ac:dyDescent="0.35">
      <c r="G124" s="50"/>
      <c r="H124" s="50"/>
      <c r="I124" s="50"/>
      <c r="J124" s="50"/>
      <c r="K124" s="51"/>
      <c r="L124" s="50"/>
      <c r="M124" s="50"/>
      <c r="N124" s="50"/>
      <c r="O124" s="50"/>
      <c r="P124" s="52"/>
      <c r="Q124" s="52"/>
      <c r="DC124" s="48"/>
    </row>
    <row r="125" spans="7:107" ht="15.75" customHeight="1" x14ac:dyDescent="0.35">
      <c r="G125" s="50"/>
      <c r="H125" s="50"/>
      <c r="I125" s="50"/>
      <c r="J125" s="50"/>
      <c r="K125" s="51"/>
      <c r="L125" s="50"/>
      <c r="M125" s="50"/>
      <c r="N125" s="50"/>
      <c r="O125" s="50"/>
      <c r="P125" s="52"/>
      <c r="Q125" s="52"/>
      <c r="DC125" s="48"/>
    </row>
    <row r="126" spans="7:107" ht="15.75" customHeight="1" x14ac:dyDescent="0.35">
      <c r="G126" s="50"/>
      <c r="H126" s="50"/>
      <c r="I126" s="50"/>
      <c r="J126" s="50"/>
      <c r="K126" s="51"/>
      <c r="L126" s="50"/>
      <c r="M126" s="50"/>
      <c r="N126" s="50"/>
      <c r="O126" s="50"/>
      <c r="P126" s="52"/>
      <c r="Q126" s="52"/>
      <c r="DC126" s="48"/>
    </row>
    <row r="127" spans="7:107" ht="15.75" customHeight="1" x14ac:dyDescent="0.35">
      <c r="G127" s="50"/>
      <c r="H127" s="50"/>
      <c r="I127" s="50"/>
      <c r="J127" s="50"/>
      <c r="K127" s="51"/>
      <c r="L127" s="50"/>
      <c r="M127" s="50"/>
      <c r="N127" s="50"/>
      <c r="O127" s="50"/>
      <c r="P127" s="52"/>
      <c r="Q127" s="52"/>
      <c r="DC127" s="48"/>
    </row>
    <row r="128" spans="7:107" ht="15.75" customHeight="1" x14ac:dyDescent="0.35">
      <c r="G128" s="50"/>
      <c r="H128" s="50"/>
      <c r="I128" s="50"/>
      <c r="J128" s="50"/>
      <c r="K128" s="51"/>
      <c r="L128" s="50"/>
      <c r="M128" s="50"/>
      <c r="N128" s="50"/>
      <c r="O128" s="50"/>
      <c r="P128" s="52"/>
      <c r="Q128" s="52"/>
      <c r="DC128" s="48"/>
    </row>
    <row r="129" spans="7:107" ht="15.75" customHeight="1" x14ac:dyDescent="0.35">
      <c r="G129" s="50"/>
      <c r="H129" s="50"/>
      <c r="I129" s="50"/>
      <c r="J129" s="50"/>
      <c r="K129" s="51"/>
      <c r="L129" s="50"/>
      <c r="M129" s="50"/>
      <c r="N129" s="50"/>
      <c r="O129" s="50"/>
      <c r="P129" s="52"/>
      <c r="Q129" s="52"/>
      <c r="DC129" s="48"/>
    </row>
    <row r="130" spans="7:107" ht="15.75" customHeight="1" x14ac:dyDescent="0.35">
      <c r="G130" s="50"/>
      <c r="H130" s="50"/>
      <c r="I130" s="50"/>
      <c r="J130" s="50"/>
      <c r="K130" s="51"/>
      <c r="L130" s="50"/>
      <c r="M130" s="50"/>
      <c r="N130" s="50"/>
      <c r="O130" s="50"/>
      <c r="P130" s="52"/>
      <c r="Q130" s="52"/>
      <c r="DC130" s="48"/>
    </row>
    <row r="131" spans="7:107" ht="15.75" customHeight="1" x14ac:dyDescent="0.35">
      <c r="G131" s="50"/>
      <c r="H131" s="50"/>
      <c r="I131" s="50"/>
      <c r="J131" s="50"/>
      <c r="K131" s="51"/>
      <c r="L131" s="50"/>
      <c r="M131" s="50"/>
      <c r="N131" s="50"/>
      <c r="O131" s="50"/>
      <c r="P131" s="52"/>
      <c r="Q131" s="52"/>
      <c r="DC131" s="48"/>
    </row>
    <row r="132" spans="7:107" ht="15.75" customHeight="1" x14ac:dyDescent="0.35">
      <c r="G132" s="50"/>
      <c r="H132" s="50"/>
      <c r="I132" s="50"/>
      <c r="J132" s="50"/>
      <c r="K132" s="51"/>
      <c r="L132" s="50"/>
      <c r="M132" s="50"/>
      <c r="N132" s="50"/>
      <c r="O132" s="50"/>
      <c r="P132" s="52"/>
      <c r="Q132" s="52"/>
      <c r="DC132" s="48"/>
    </row>
    <row r="133" spans="7:107" ht="15.75" customHeight="1" x14ac:dyDescent="0.35">
      <c r="G133" s="50"/>
      <c r="H133" s="50"/>
      <c r="I133" s="50"/>
      <c r="J133" s="50"/>
      <c r="K133" s="51"/>
      <c r="L133" s="50"/>
      <c r="M133" s="50"/>
      <c r="N133" s="50"/>
      <c r="O133" s="50"/>
      <c r="P133" s="52"/>
      <c r="Q133" s="52"/>
      <c r="DC133" s="48"/>
    </row>
    <row r="134" spans="7:107" ht="15.75" customHeight="1" x14ac:dyDescent="0.35">
      <c r="G134" s="50"/>
      <c r="H134" s="50"/>
      <c r="I134" s="50"/>
      <c r="J134" s="50"/>
      <c r="K134" s="51"/>
      <c r="L134" s="50"/>
      <c r="M134" s="50"/>
      <c r="N134" s="50"/>
      <c r="O134" s="50"/>
      <c r="P134" s="52"/>
      <c r="Q134" s="52"/>
      <c r="DC134" s="48"/>
    </row>
    <row r="135" spans="7:107" ht="15.75" customHeight="1" x14ac:dyDescent="0.35">
      <c r="G135" s="50"/>
      <c r="H135" s="50"/>
      <c r="I135" s="50"/>
      <c r="J135" s="50"/>
      <c r="K135" s="51"/>
      <c r="L135" s="50"/>
      <c r="M135" s="50"/>
      <c r="N135" s="50"/>
      <c r="O135" s="50"/>
      <c r="P135" s="52"/>
      <c r="Q135" s="52"/>
      <c r="DC135" s="48"/>
    </row>
    <row r="136" spans="7:107" ht="15.75" customHeight="1" x14ac:dyDescent="0.35">
      <c r="G136" s="50"/>
      <c r="H136" s="50"/>
      <c r="I136" s="50"/>
      <c r="J136" s="50"/>
      <c r="K136" s="51"/>
      <c r="L136" s="50"/>
      <c r="M136" s="50"/>
      <c r="N136" s="50"/>
      <c r="O136" s="50"/>
      <c r="P136" s="52"/>
      <c r="Q136" s="52"/>
      <c r="DC136" s="48"/>
    </row>
    <row r="137" spans="7:107" ht="15.75" customHeight="1" x14ac:dyDescent="0.35">
      <c r="G137" s="50"/>
      <c r="H137" s="50"/>
      <c r="I137" s="50"/>
      <c r="J137" s="50"/>
      <c r="K137" s="51"/>
      <c r="L137" s="50"/>
      <c r="M137" s="50"/>
      <c r="N137" s="50"/>
      <c r="O137" s="50"/>
      <c r="P137" s="52"/>
      <c r="Q137" s="52"/>
      <c r="DC137" s="48"/>
    </row>
    <row r="138" spans="7:107" ht="15.75" customHeight="1" x14ac:dyDescent="0.35">
      <c r="G138" s="50"/>
      <c r="H138" s="50"/>
      <c r="I138" s="50"/>
      <c r="J138" s="50"/>
      <c r="K138" s="51"/>
      <c r="L138" s="50"/>
      <c r="M138" s="50"/>
      <c r="N138" s="50"/>
      <c r="O138" s="50"/>
      <c r="P138" s="52"/>
      <c r="Q138" s="52"/>
      <c r="DC138" s="48"/>
    </row>
    <row r="139" spans="7:107" ht="15.75" customHeight="1" x14ac:dyDescent="0.35">
      <c r="G139" s="50"/>
      <c r="H139" s="50"/>
      <c r="I139" s="50"/>
      <c r="J139" s="50"/>
      <c r="K139" s="51"/>
      <c r="L139" s="50"/>
      <c r="M139" s="50"/>
      <c r="N139" s="50"/>
      <c r="O139" s="50"/>
      <c r="P139" s="52"/>
      <c r="Q139" s="52"/>
      <c r="DC139" s="48"/>
    </row>
    <row r="140" spans="7:107" ht="15.75" customHeight="1" x14ac:dyDescent="0.35">
      <c r="G140" s="50"/>
      <c r="H140" s="50"/>
      <c r="I140" s="50"/>
      <c r="J140" s="50"/>
      <c r="K140" s="51"/>
      <c r="L140" s="50"/>
      <c r="M140" s="50"/>
      <c r="N140" s="50"/>
      <c r="O140" s="50"/>
      <c r="P140" s="52"/>
      <c r="Q140" s="52"/>
      <c r="DC140" s="48"/>
    </row>
    <row r="141" spans="7:107" ht="15.75" customHeight="1" x14ac:dyDescent="0.35">
      <c r="G141" s="50"/>
      <c r="H141" s="50"/>
      <c r="I141" s="50"/>
      <c r="J141" s="50"/>
      <c r="K141" s="51"/>
      <c r="L141" s="50"/>
      <c r="M141" s="50"/>
      <c r="N141" s="50"/>
      <c r="O141" s="50"/>
      <c r="P141" s="52"/>
      <c r="Q141" s="52"/>
    </row>
    <row r="142" spans="7:107" ht="15.75" customHeight="1" x14ac:dyDescent="0.35">
      <c r="G142" s="50"/>
      <c r="H142" s="50"/>
      <c r="I142" s="50"/>
      <c r="J142" s="50"/>
      <c r="K142" s="51"/>
      <c r="L142" s="50"/>
      <c r="M142" s="50"/>
      <c r="N142" s="50"/>
      <c r="O142" s="50"/>
      <c r="P142" s="52"/>
      <c r="Q142" s="52"/>
    </row>
    <row r="143" spans="7:107" ht="15.75" customHeight="1" x14ac:dyDescent="0.35">
      <c r="G143" s="50"/>
      <c r="H143" s="50"/>
      <c r="I143" s="50"/>
      <c r="J143" s="50"/>
      <c r="K143" s="51"/>
      <c r="L143" s="50"/>
      <c r="M143" s="50"/>
      <c r="N143" s="50"/>
      <c r="O143" s="50"/>
      <c r="P143" s="52"/>
      <c r="Q143" s="52"/>
    </row>
    <row r="144" spans="7:107" ht="15.75" customHeight="1" x14ac:dyDescent="0.35">
      <c r="G144" s="50"/>
      <c r="H144" s="50"/>
      <c r="I144" s="50"/>
      <c r="J144" s="50"/>
      <c r="K144" s="51"/>
      <c r="L144" s="50"/>
      <c r="M144" s="50"/>
      <c r="N144" s="50"/>
      <c r="O144" s="50"/>
      <c r="P144" s="52"/>
      <c r="Q144" s="52"/>
    </row>
    <row r="145" spans="7:17" ht="15.75" customHeight="1" x14ac:dyDescent="0.35">
      <c r="G145" s="50"/>
      <c r="H145" s="50"/>
      <c r="I145" s="50"/>
      <c r="J145" s="50"/>
      <c r="K145" s="51"/>
      <c r="L145" s="50"/>
      <c r="M145" s="50"/>
      <c r="N145" s="50"/>
      <c r="O145" s="50"/>
      <c r="P145" s="52"/>
      <c r="Q145" s="52"/>
    </row>
    <row r="146" spans="7:17" ht="15.75" customHeight="1" x14ac:dyDescent="0.35">
      <c r="G146" s="50"/>
      <c r="H146" s="50"/>
      <c r="I146" s="50"/>
      <c r="J146" s="50"/>
      <c r="K146" s="51"/>
      <c r="L146" s="50"/>
      <c r="M146" s="50"/>
      <c r="N146" s="50"/>
      <c r="O146" s="50"/>
      <c r="P146" s="52"/>
      <c r="Q146" s="52"/>
    </row>
    <row r="147" spans="7:17" ht="15.75" customHeight="1" x14ac:dyDescent="0.35">
      <c r="G147" s="50"/>
      <c r="H147" s="50"/>
      <c r="I147" s="50"/>
      <c r="J147" s="50"/>
      <c r="K147" s="51"/>
      <c r="L147" s="50"/>
      <c r="M147" s="50"/>
      <c r="N147" s="50"/>
      <c r="O147" s="50"/>
      <c r="P147" s="52"/>
      <c r="Q147" s="52"/>
    </row>
    <row r="148" spans="7:17" ht="15.75" customHeight="1" x14ac:dyDescent="0.35">
      <c r="G148" s="50"/>
      <c r="H148" s="50"/>
      <c r="I148" s="50"/>
      <c r="J148" s="50"/>
      <c r="K148" s="51"/>
      <c r="L148" s="50"/>
      <c r="M148" s="50"/>
      <c r="N148" s="50"/>
      <c r="O148" s="50"/>
      <c r="P148" s="52"/>
      <c r="Q148" s="52"/>
    </row>
    <row r="149" spans="7:17" ht="15.75" customHeight="1" x14ac:dyDescent="0.35">
      <c r="G149" s="50"/>
      <c r="H149" s="50"/>
      <c r="I149" s="50"/>
      <c r="J149" s="50"/>
      <c r="K149" s="51"/>
      <c r="L149" s="50"/>
      <c r="M149" s="50"/>
      <c r="N149" s="50"/>
      <c r="O149" s="50"/>
      <c r="P149" s="52"/>
      <c r="Q149" s="52"/>
    </row>
    <row r="150" spans="7:17" ht="15.75" customHeight="1" x14ac:dyDescent="0.35">
      <c r="G150" s="50"/>
      <c r="H150" s="50"/>
      <c r="I150" s="50"/>
      <c r="J150" s="50"/>
      <c r="K150" s="51"/>
      <c r="L150" s="50"/>
      <c r="M150" s="50"/>
      <c r="N150" s="50"/>
      <c r="O150" s="50"/>
      <c r="P150" s="52"/>
      <c r="Q150" s="52"/>
    </row>
    <row r="151" spans="7:17" ht="15.75" customHeight="1" x14ac:dyDescent="0.35">
      <c r="G151" s="50"/>
      <c r="H151" s="50"/>
      <c r="I151" s="50"/>
      <c r="J151" s="50"/>
      <c r="K151" s="51"/>
      <c r="L151" s="50"/>
      <c r="M151" s="50"/>
      <c r="N151" s="50"/>
      <c r="O151" s="50"/>
      <c r="P151" s="52"/>
      <c r="Q151" s="52"/>
    </row>
    <row r="152" spans="7:17" ht="15.75" customHeight="1" x14ac:dyDescent="0.35">
      <c r="G152" s="50"/>
      <c r="H152" s="50"/>
      <c r="I152" s="50"/>
      <c r="J152" s="50"/>
      <c r="K152" s="51"/>
      <c r="L152" s="50"/>
      <c r="M152" s="50"/>
      <c r="N152" s="50"/>
      <c r="O152" s="50"/>
      <c r="P152" s="52"/>
      <c r="Q152" s="52"/>
    </row>
    <row r="153" spans="7:17" ht="15.75" customHeight="1" x14ac:dyDescent="0.35">
      <c r="G153" s="50"/>
      <c r="H153" s="50"/>
      <c r="I153" s="50"/>
      <c r="J153" s="50"/>
      <c r="K153" s="51"/>
      <c r="L153" s="50"/>
      <c r="M153" s="50"/>
      <c r="N153" s="50"/>
      <c r="O153" s="50"/>
      <c r="P153" s="52"/>
      <c r="Q153" s="52"/>
    </row>
    <row r="154" spans="7:17" ht="15.75" customHeight="1" x14ac:dyDescent="0.35">
      <c r="G154" s="50"/>
      <c r="H154" s="50"/>
      <c r="I154" s="50"/>
      <c r="J154" s="50"/>
      <c r="K154" s="51"/>
      <c r="L154" s="50"/>
      <c r="M154" s="50"/>
      <c r="N154" s="50"/>
      <c r="O154" s="50"/>
      <c r="P154" s="52"/>
      <c r="Q154" s="52"/>
    </row>
    <row r="155" spans="7:17" ht="15.75" customHeight="1" x14ac:dyDescent="0.35">
      <c r="G155" s="50"/>
      <c r="H155" s="50"/>
      <c r="I155" s="50"/>
      <c r="J155" s="50"/>
      <c r="K155" s="51"/>
      <c r="L155" s="50"/>
      <c r="M155" s="50"/>
      <c r="N155" s="50"/>
      <c r="O155" s="50"/>
      <c r="P155" s="52"/>
      <c r="Q155" s="52"/>
    </row>
    <row r="156" spans="7:17" ht="15.75" customHeight="1" x14ac:dyDescent="0.35">
      <c r="G156" s="50"/>
      <c r="H156" s="50"/>
      <c r="I156" s="50"/>
      <c r="J156" s="50"/>
      <c r="K156" s="51"/>
      <c r="L156" s="50"/>
      <c r="M156" s="50"/>
      <c r="N156" s="50"/>
      <c r="O156" s="50"/>
      <c r="P156" s="52"/>
      <c r="Q156" s="52"/>
    </row>
    <row r="157" spans="7:17" ht="15.75" customHeight="1" x14ac:dyDescent="0.35">
      <c r="G157" s="50"/>
      <c r="H157" s="50"/>
      <c r="I157" s="50"/>
      <c r="J157" s="50"/>
      <c r="K157" s="51"/>
      <c r="L157" s="50"/>
      <c r="M157" s="50"/>
      <c r="N157" s="50"/>
      <c r="O157" s="50"/>
      <c r="P157" s="52"/>
      <c r="Q157" s="52"/>
    </row>
    <row r="158" spans="7:17" ht="15.75" customHeight="1" x14ac:dyDescent="0.35">
      <c r="G158" s="50"/>
      <c r="H158" s="50"/>
      <c r="I158" s="50"/>
      <c r="J158" s="50"/>
      <c r="K158" s="51"/>
      <c r="L158" s="50"/>
      <c r="M158" s="50"/>
      <c r="N158" s="50"/>
      <c r="O158" s="50"/>
      <c r="P158" s="52"/>
      <c r="Q158" s="52"/>
    </row>
    <row r="159" spans="7:17" ht="15.75" customHeight="1" x14ac:dyDescent="0.35">
      <c r="G159" s="50"/>
      <c r="H159" s="50"/>
      <c r="I159" s="50"/>
      <c r="J159" s="50"/>
      <c r="K159" s="51"/>
      <c r="L159" s="50"/>
      <c r="M159" s="50"/>
      <c r="N159" s="50"/>
      <c r="O159" s="50"/>
      <c r="P159" s="52"/>
      <c r="Q159" s="52"/>
    </row>
    <row r="160" spans="7:17" ht="15.75" customHeight="1" x14ac:dyDescent="0.35">
      <c r="G160" s="50"/>
      <c r="H160" s="50"/>
      <c r="I160" s="50"/>
      <c r="J160" s="50"/>
      <c r="K160" s="51"/>
      <c r="L160" s="50"/>
      <c r="M160" s="50"/>
      <c r="N160" s="50"/>
      <c r="O160" s="50"/>
      <c r="P160" s="52"/>
      <c r="Q160" s="52"/>
    </row>
    <row r="161" spans="7:17" ht="15.75" customHeight="1" x14ac:dyDescent="0.35">
      <c r="G161" s="50"/>
      <c r="H161" s="50"/>
      <c r="I161" s="50"/>
      <c r="J161" s="50"/>
      <c r="K161" s="51"/>
      <c r="L161" s="50"/>
      <c r="M161" s="50"/>
      <c r="N161" s="50"/>
      <c r="O161" s="50"/>
      <c r="P161" s="52"/>
      <c r="Q161" s="52"/>
    </row>
    <row r="162" spans="7:17" ht="15.75" customHeight="1" x14ac:dyDescent="0.35">
      <c r="G162" s="50"/>
      <c r="H162" s="50"/>
      <c r="I162" s="50"/>
      <c r="J162" s="50"/>
      <c r="K162" s="51"/>
      <c r="L162" s="50"/>
      <c r="M162" s="50"/>
      <c r="N162" s="50"/>
      <c r="O162" s="50"/>
      <c r="P162" s="52"/>
      <c r="Q162" s="52"/>
    </row>
    <row r="163" spans="7:17" ht="15.75" customHeight="1" x14ac:dyDescent="0.35">
      <c r="G163" s="50"/>
      <c r="H163" s="50"/>
      <c r="I163" s="50"/>
      <c r="J163" s="50"/>
      <c r="K163" s="51"/>
      <c r="L163" s="50"/>
      <c r="M163" s="50"/>
      <c r="N163" s="50"/>
      <c r="O163" s="50"/>
      <c r="P163" s="52"/>
      <c r="Q163" s="52"/>
    </row>
    <row r="164" spans="7:17" ht="15.75" customHeight="1" x14ac:dyDescent="0.35">
      <c r="G164" s="50"/>
      <c r="H164" s="50"/>
      <c r="I164" s="50"/>
      <c r="J164" s="50"/>
      <c r="K164" s="51"/>
      <c r="L164" s="50"/>
      <c r="M164" s="50"/>
      <c r="N164" s="50"/>
      <c r="O164" s="50"/>
      <c r="P164" s="52"/>
      <c r="Q164" s="52"/>
    </row>
    <row r="165" spans="7:17" ht="15.75" customHeight="1" x14ac:dyDescent="0.35">
      <c r="G165" s="50"/>
      <c r="H165" s="50"/>
      <c r="I165" s="50"/>
      <c r="J165" s="50"/>
      <c r="K165" s="51"/>
      <c r="L165" s="50"/>
      <c r="M165" s="50"/>
      <c r="N165" s="50"/>
      <c r="O165" s="50"/>
      <c r="P165" s="52"/>
      <c r="Q165" s="52"/>
    </row>
    <row r="166" spans="7:17" ht="15.75" customHeight="1" x14ac:dyDescent="0.35">
      <c r="G166" s="50"/>
      <c r="H166" s="50"/>
      <c r="I166" s="50"/>
      <c r="J166" s="50"/>
      <c r="K166" s="51"/>
      <c r="L166" s="50"/>
      <c r="M166" s="50"/>
      <c r="N166" s="50"/>
      <c r="O166" s="50"/>
      <c r="P166" s="52"/>
      <c r="Q166" s="52"/>
    </row>
    <row r="167" spans="7:17" ht="15.75" customHeight="1" x14ac:dyDescent="0.35">
      <c r="G167" s="50"/>
      <c r="H167" s="50"/>
      <c r="I167" s="50"/>
      <c r="J167" s="50"/>
      <c r="K167" s="51"/>
      <c r="L167" s="50"/>
      <c r="M167" s="50"/>
      <c r="N167" s="50"/>
      <c r="O167" s="50"/>
      <c r="P167" s="52"/>
      <c r="Q167" s="52"/>
    </row>
    <row r="168" spans="7:17" ht="15.75" customHeight="1" x14ac:dyDescent="0.35">
      <c r="G168" s="50"/>
      <c r="H168" s="50"/>
      <c r="I168" s="50"/>
      <c r="J168" s="50"/>
      <c r="K168" s="51"/>
      <c r="L168" s="50"/>
      <c r="M168" s="50"/>
      <c r="N168" s="50"/>
      <c r="O168" s="50"/>
      <c r="P168" s="52"/>
      <c r="Q168" s="52"/>
    </row>
    <row r="169" spans="7:17" ht="15.75" customHeight="1" x14ac:dyDescent="0.35">
      <c r="G169" s="50"/>
      <c r="H169" s="50"/>
      <c r="I169" s="50"/>
      <c r="J169" s="50"/>
      <c r="K169" s="51"/>
      <c r="L169" s="50"/>
      <c r="M169" s="50"/>
      <c r="N169" s="50"/>
      <c r="O169" s="50"/>
      <c r="P169" s="52"/>
      <c r="Q169" s="52"/>
    </row>
    <row r="170" spans="7:17" ht="15.75" customHeight="1" x14ac:dyDescent="0.35">
      <c r="G170" s="50"/>
      <c r="H170" s="50"/>
      <c r="I170" s="50"/>
      <c r="J170" s="50"/>
      <c r="K170" s="51"/>
      <c r="L170" s="50"/>
      <c r="M170" s="50"/>
      <c r="N170" s="50"/>
      <c r="O170" s="50"/>
      <c r="P170" s="52"/>
      <c r="Q170" s="52"/>
    </row>
    <row r="171" spans="7:17" ht="15.75" customHeight="1" x14ac:dyDescent="0.35">
      <c r="G171" s="50"/>
      <c r="H171" s="50"/>
      <c r="I171" s="50"/>
      <c r="J171" s="50"/>
      <c r="K171" s="51"/>
      <c r="L171" s="50"/>
      <c r="M171" s="50"/>
      <c r="N171" s="50"/>
      <c r="O171" s="50"/>
      <c r="P171" s="52"/>
      <c r="Q171" s="52"/>
    </row>
    <row r="172" spans="7:17" ht="15.75" customHeight="1" x14ac:dyDescent="0.35">
      <c r="G172" s="50"/>
      <c r="H172" s="50"/>
      <c r="I172" s="50"/>
      <c r="J172" s="50"/>
      <c r="K172" s="51"/>
      <c r="L172" s="50"/>
      <c r="M172" s="50"/>
      <c r="N172" s="50"/>
      <c r="O172" s="50"/>
      <c r="P172" s="52"/>
      <c r="Q172" s="52"/>
    </row>
    <row r="173" spans="7:17" ht="15.75" customHeight="1" x14ac:dyDescent="0.35">
      <c r="G173" s="50"/>
      <c r="H173" s="50"/>
      <c r="I173" s="50"/>
      <c r="J173" s="50"/>
      <c r="K173" s="51"/>
      <c r="L173" s="50"/>
      <c r="M173" s="50"/>
      <c r="N173" s="50"/>
      <c r="O173" s="50"/>
      <c r="P173" s="52"/>
      <c r="Q173" s="52"/>
    </row>
    <row r="174" spans="7:17" ht="15.75" customHeight="1" x14ac:dyDescent="0.35">
      <c r="G174" s="50"/>
      <c r="H174" s="50"/>
      <c r="I174" s="50"/>
      <c r="J174" s="50"/>
      <c r="K174" s="51"/>
      <c r="L174" s="50"/>
      <c r="M174" s="50"/>
      <c r="N174" s="50"/>
      <c r="O174" s="50"/>
      <c r="P174" s="52"/>
      <c r="Q174" s="52"/>
    </row>
    <row r="175" spans="7:17" ht="15.75" customHeight="1" x14ac:dyDescent="0.35">
      <c r="G175" s="50"/>
      <c r="H175" s="50"/>
      <c r="I175" s="50"/>
      <c r="J175" s="50"/>
      <c r="K175" s="51"/>
      <c r="L175" s="50"/>
      <c r="M175" s="50"/>
      <c r="N175" s="50"/>
      <c r="O175" s="50"/>
      <c r="P175" s="52"/>
      <c r="Q175" s="52"/>
    </row>
    <row r="176" spans="7:17" ht="15.75" customHeight="1" x14ac:dyDescent="0.35">
      <c r="G176" s="50"/>
      <c r="H176" s="50"/>
      <c r="I176" s="50"/>
      <c r="J176" s="50"/>
      <c r="K176" s="51"/>
      <c r="L176" s="50"/>
      <c r="M176" s="50"/>
      <c r="N176" s="50"/>
      <c r="O176" s="50"/>
      <c r="P176" s="52"/>
      <c r="Q176" s="52"/>
    </row>
    <row r="177" spans="7:17" ht="15.75" customHeight="1" x14ac:dyDescent="0.35">
      <c r="G177" s="50"/>
      <c r="H177" s="50"/>
      <c r="I177" s="50"/>
      <c r="J177" s="50"/>
      <c r="K177" s="51"/>
      <c r="L177" s="50"/>
      <c r="M177" s="50"/>
      <c r="N177" s="50"/>
      <c r="O177" s="50"/>
      <c r="P177" s="52"/>
      <c r="Q177" s="52"/>
    </row>
    <row r="178" spans="7:17" ht="15.75" customHeight="1" x14ac:dyDescent="0.35">
      <c r="G178" s="50"/>
      <c r="H178" s="50"/>
      <c r="I178" s="50"/>
      <c r="J178" s="50"/>
      <c r="K178" s="51"/>
      <c r="L178" s="50"/>
      <c r="M178" s="50"/>
      <c r="N178" s="50"/>
      <c r="O178" s="50"/>
      <c r="P178" s="52"/>
      <c r="Q178" s="52"/>
    </row>
    <row r="179" spans="7:17" ht="15.75" customHeight="1" x14ac:dyDescent="0.35">
      <c r="G179" s="50"/>
      <c r="H179" s="50"/>
      <c r="I179" s="50"/>
      <c r="J179" s="50"/>
      <c r="K179" s="51"/>
      <c r="L179" s="50"/>
      <c r="M179" s="50"/>
      <c r="N179" s="50"/>
      <c r="O179" s="50"/>
      <c r="P179" s="52"/>
      <c r="Q179" s="52"/>
    </row>
    <row r="180" spans="7:17" ht="15.75" customHeight="1" x14ac:dyDescent="0.35">
      <c r="G180" s="50"/>
      <c r="H180" s="50"/>
      <c r="I180" s="50"/>
      <c r="J180" s="50"/>
      <c r="K180" s="51"/>
      <c r="L180" s="50"/>
      <c r="M180" s="50"/>
      <c r="N180" s="50"/>
      <c r="O180" s="50"/>
      <c r="P180" s="52"/>
      <c r="Q180" s="52"/>
    </row>
    <row r="181" spans="7:17" ht="15.75" customHeight="1" x14ac:dyDescent="0.35">
      <c r="G181" s="50"/>
      <c r="H181" s="50"/>
      <c r="I181" s="50"/>
      <c r="J181" s="50"/>
      <c r="K181" s="51"/>
      <c r="L181" s="50"/>
      <c r="M181" s="50"/>
      <c r="N181" s="50"/>
      <c r="O181" s="50"/>
      <c r="P181" s="52"/>
      <c r="Q181" s="52"/>
    </row>
    <row r="182" spans="7:17" ht="15.75" customHeight="1" x14ac:dyDescent="0.35">
      <c r="G182" s="50"/>
      <c r="H182" s="50"/>
      <c r="I182" s="50"/>
      <c r="J182" s="50"/>
      <c r="K182" s="51"/>
      <c r="L182" s="50"/>
      <c r="M182" s="50"/>
      <c r="N182" s="50"/>
      <c r="O182" s="50"/>
      <c r="P182" s="52"/>
      <c r="Q182" s="52"/>
    </row>
    <row r="183" spans="7:17" ht="15.75" customHeight="1" x14ac:dyDescent="0.35">
      <c r="G183" s="50"/>
      <c r="H183" s="50"/>
      <c r="I183" s="50"/>
      <c r="J183" s="50"/>
      <c r="K183" s="51"/>
      <c r="L183" s="50"/>
      <c r="M183" s="50"/>
      <c r="N183" s="50"/>
      <c r="O183" s="50"/>
      <c r="P183" s="52"/>
      <c r="Q183" s="52"/>
    </row>
    <row r="184" spans="7:17" ht="15.75" customHeight="1" x14ac:dyDescent="0.35">
      <c r="G184" s="50"/>
      <c r="H184" s="50"/>
      <c r="I184" s="50"/>
      <c r="J184" s="50"/>
      <c r="K184" s="51"/>
      <c r="L184" s="50"/>
      <c r="M184" s="50"/>
      <c r="N184" s="50"/>
      <c r="O184" s="50"/>
      <c r="P184" s="52"/>
      <c r="Q184" s="52"/>
    </row>
    <row r="185" spans="7:17" ht="15.75" customHeight="1" x14ac:dyDescent="0.35">
      <c r="G185" s="50"/>
      <c r="H185" s="50"/>
      <c r="I185" s="50"/>
      <c r="J185" s="50"/>
      <c r="K185" s="51"/>
      <c r="L185" s="50"/>
      <c r="M185" s="50"/>
      <c r="N185" s="50"/>
      <c r="O185" s="50"/>
      <c r="P185" s="52"/>
      <c r="Q185" s="52"/>
    </row>
    <row r="186" spans="7:17" ht="15.75" customHeight="1" x14ac:dyDescent="0.35">
      <c r="G186" s="50"/>
      <c r="H186" s="50"/>
      <c r="I186" s="50"/>
      <c r="J186" s="50"/>
      <c r="K186" s="51"/>
      <c r="L186" s="50"/>
      <c r="M186" s="50"/>
      <c r="N186" s="50"/>
      <c r="O186" s="50"/>
      <c r="P186" s="52"/>
      <c r="Q186" s="52"/>
    </row>
    <row r="187" spans="7:17" ht="15.75" customHeight="1" x14ac:dyDescent="0.35">
      <c r="G187" s="50"/>
      <c r="H187" s="50"/>
      <c r="I187" s="50"/>
      <c r="J187" s="50"/>
      <c r="K187" s="51"/>
      <c r="L187" s="50"/>
      <c r="M187" s="50"/>
      <c r="N187" s="50"/>
      <c r="O187" s="50"/>
      <c r="P187" s="52"/>
      <c r="Q187" s="52"/>
    </row>
    <row r="188" spans="7:17" ht="15.75" customHeight="1" x14ac:dyDescent="0.35">
      <c r="G188" s="50"/>
      <c r="H188" s="50"/>
      <c r="I188" s="50"/>
      <c r="J188" s="50"/>
      <c r="K188" s="51"/>
      <c r="L188" s="50"/>
      <c r="M188" s="50"/>
      <c r="N188" s="50"/>
      <c r="O188" s="50"/>
      <c r="P188" s="52"/>
      <c r="Q188" s="52"/>
    </row>
    <row r="189" spans="7:17" ht="15.75" customHeight="1" x14ac:dyDescent="0.35">
      <c r="G189" s="50"/>
      <c r="H189" s="50"/>
      <c r="I189" s="50"/>
      <c r="J189" s="50"/>
      <c r="K189" s="51"/>
      <c r="L189" s="50"/>
      <c r="M189" s="50"/>
      <c r="N189" s="50"/>
      <c r="O189" s="50"/>
      <c r="P189" s="52"/>
      <c r="Q189" s="52"/>
    </row>
    <row r="190" spans="7:17" ht="15.75" customHeight="1" x14ac:dyDescent="0.35">
      <c r="G190" s="50"/>
      <c r="H190" s="50"/>
      <c r="I190" s="50"/>
      <c r="J190" s="50"/>
      <c r="K190" s="51"/>
      <c r="L190" s="50"/>
      <c r="M190" s="50"/>
      <c r="N190" s="50"/>
      <c r="O190" s="50"/>
      <c r="P190" s="52"/>
      <c r="Q190" s="52"/>
    </row>
    <row r="191" spans="7:17" ht="15.75" customHeight="1" x14ac:dyDescent="0.35">
      <c r="G191" s="50"/>
      <c r="H191" s="50"/>
      <c r="I191" s="50"/>
      <c r="J191" s="50"/>
      <c r="K191" s="51"/>
      <c r="L191" s="50"/>
      <c r="M191" s="50"/>
      <c r="N191" s="50"/>
      <c r="O191" s="50"/>
      <c r="P191" s="52"/>
      <c r="Q191" s="52"/>
    </row>
    <row r="192" spans="7:17" ht="15.75" customHeight="1" x14ac:dyDescent="0.35">
      <c r="G192" s="50"/>
      <c r="H192" s="50"/>
      <c r="I192" s="50"/>
      <c r="J192" s="50"/>
      <c r="K192" s="51"/>
      <c r="L192" s="50"/>
      <c r="M192" s="50"/>
      <c r="N192" s="50"/>
      <c r="O192" s="50"/>
      <c r="P192" s="52"/>
      <c r="Q192" s="52"/>
    </row>
    <row r="193" spans="7:17" ht="15.75" customHeight="1" x14ac:dyDescent="0.35">
      <c r="G193" s="50"/>
      <c r="H193" s="50"/>
      <c r="I193" s="50"/>
      <c r="J193" s="50"/>
      <c r="K193" s="51"/>
      <c r="L193" s="50"/>
      <c r="M193" s="50"/>
      <c r="N193" s="50"/>
      <c r="O193" s="50"/>
      <c r="P193" s="52"/>
      <c r="Q193" s="52"/>
    </row>
    <row r="194" spans="7:17" ht="15.75" customHeight="1" x14ac:dyDescent="0.35">
      <c r="G194" s="50"/>
      <c r="H194" s="50"/>
      <c r="I194" s="50"/>
      <c r="J194" s="50"/>
      <c r="K194" s="51"/>
      <c r="L194" s="50"/>
      <c r="M194" s="50"/>
      <c r="N194" s="50"/>
      <c r="O194" s="50"/>
      <c r="P194" s="52"/>
      <c r="Q194" s="52"/>
    </row>
    <row r="195" spans="7:17" ht="15.75" customHeight="1" x14ac:dyDescent="0.35">
      <c r="G195" s="50"/>
      <c r="H195" s="50"/>
      <c r="I195" s="50"/>
      <c r="J195" s="50"/>
      <c r="K195" s="51"/>
      <c r="L195" s="50"/>
      <c r="M195" s="50"/>
      <c r="N195" s="50"/>
      <c r="O195" s="50"/>
      <c r="P195" s="52"/>
      <c r="Q195" s="52"/>
    </row>
    <row r="196" spans="7:17" ht="15.75" customHeight="1" x14ac:dyDescent="0.35">
      <c r="G196" s="50"/>
      <c r="H196" s="50"/>
      <c r="I196" s="50"/>
      <c r="J196" s="50"/>
      <c r="K196" s="51"/>
      <c r="L196" s="50"/>
      <c r="M196" s="50"/>
      <c r="N196" s="50"/>
      <c r="O196" s="50"/>
      <c r="P196" s="52"/>
      <c r="Q196" s="52"/>
    </row>
    <row r="197" spans="7:17" ht="15.75" customHeight="1" x14ac:dyDescent="0.35">
      <c r="G197" s="50"/>
      <c r="H197" s="50"/>
      <c r="I197" s="50"/>
      <c r="J197" s="50"/>
      <c r="K197" s="51"/>
      <c r="L197" s="50"/>
      <c r="M197" s="50"/>
      <c r="N197" s="50"/>
      <c r="O197" s="50"/>
      <c r="P197" s="52"/>
      <c r="Q197" s="52"/>
    </row>
    <row r="198" spans="7:17" ht="15.75" customHeight="1" x14ac:dyDescent="0.35">
      <c r="G198" s="50"/>
      <c r="H198" s="50"/>
      <c r="I198" s="50"/>
      <c r="J198" s="50"/>
      <c r="K198" s="51"/>
      <c r="L198" s="50"/>
      <c r="M198" s="50"/>
      <c r="N198" s="50"/>
      <c r="O198" s="50"/>
      <c r="P198" s="52"/>
      <c r="Q198" s="52"/>
    </row>
    <row r="199" spans="7:17" ht="15.75" customHeight="1" x14ac:dyDescent="0.35">
      <c r="G199" s="50"/>
      <c r="H199" s="50"/>
      <c r="I199" s="50"/>
      <c r="J199" s="50"/>
      <c r="K199" s="51"/>
      <c r="L199" s="50"/>
      <c r="M199" s="50"/>
      <c r="N199" s="50"/>
      <c r="O199" s="50"/>
      <c r="P199" s="52"/>
      <c r="Q199" s="52"/>
    </row>
    <row r="200" spans="7:17" ht="15.75" customHeight="1" x14ac:dyDescent="0.35">
      <c r="G200" s="50"/>
      <c r="H200" s="50"/>
      <c r="I200" s="50"/>
      <c r="J200" s="50"/>
      <c r="K200" s="51"/>
      <c r="L200" s="50"/>
      <c r="M200" s="50"/>
      <c r="N200" s="50"/>
      <c r="O200" s="50"/>
      <c r="P200" s="52"/>
      <c r="Q200" s="52"/>
    </row>
    <row r="201" spans="7:17" ht="15.75" customHeight="1" x14ac:dyDescent="0.35">
      <c r="G201" s="50"/>
      <c r="H201" s="50"/>
      <c r="I201" s="50"/>
      <c r="J201" s="50"/>
      <c r="K201" s="51"/>
      <c r="L201" s="50"/>
      <c r="M201" s="50"/>
      <c r="N201" s="50"/>
      <c r="O201" s="50"/>
      <c r="P201" s="52"/>
      <c r="Q201" s="52"/>
    </row>
    <row r="202" spans="7:17" ht="15.75" customHeight="1" x14ac:dyDescent="0.35">
      <c r="G202" s="50"/>
      <c r="H202" s="50"/>
      <c r="I202" s="50"/>
      <c r="J202" s="50"/>
      <c r="K202" s="51"/>
      <c r="L202" s="50"/>
      <c r="M202" s="50"/>
      <c r="N202" s="50"/>
      <c r="O202" s="50"/>
      <c r="P202" s="52"/>
      <c r="Q202" s="52"/>
    </row>
    <row r="203" spans="7:17" ht="15.75" customHeight="1" x14ac:dyDescent="0.35">
      <c r="G203" s="50"/>
      <c r="H203" s="50"/>
      <c r="I203" s="50"/>
      <c r="J203" s="50"/>
      <c r="K203" s="51"/>
      <c r="L203" s="50"/>
      <c r="M203" s="50"/>
      <c r="N203" s="50"/>
      <c r="O203" s="50"/>
      <c r="P203" s="52"/>
      <c r="Q203" s="52"/>
    </row>
    <row r="204" spans="7:17" ht="15.75" customHeight="1" x14ac:dyDescent="0.35">
      <c r="G204" s="50"/>
      <c r="H204" s="50"/>
      <c r="I204" s="50"/>
      <c r="J204" s="50"/>
      <c r="K204" s="51"/>
      <c r="L204" s="50"/>
      <c r="M204" s="50"/>
      <c r="N204" s="50"/>
      <c r="O204" s="50"/>
      <c r="P204" s="52"/>
      <c r="Q204" s="52"/>
    </row>
    <row r="205" spans="7:17" ht="15.75" customHeight="1" x14ac:dyDescent="0.35">
      <c r="G205" s="50"/>
      <c r="H205" s="50"/>
      <c r="I205" s="50"/>
      <c r="J205" s="50"/>
      <c r="K205" s="51"/>
      <c r="L205" s="50"/>
      <c r="M205" s="50"/>
      <c r="N205" s="50"/>
      <c r="O205" s="50"/>
      <c r="P205" s="52"/>
      <c r="Q205" s="52"/>
    </row>
    <row r="206" spans="7:17" ht="15.75" customHeight="1" x14ac:dyDescent="0.35">
      <c r="G206" s="50"/>
      <c r="H206" s="50"/>
      <c r="I206" s="50"/>
      <c r="J206" s="50"/>
      <c r="K206" s="51"/>
      <c r="L206" s="50"/>
      <c r="M206" s="50"/>
      <c r="N206" s="50"/>
      <c r="O206" s="50"/>
      <c r="P206" s="52"/>
      <c r="Q206" s="52"/>
    </row>
    <row r="207" spans="7:17" ht="15.75" customHeight="1" x14ac:dyDescent="0.35">
      <c r="G207" s="50"/>
      <c r="H207" s="50"/>
      <c r="I207" s="50"/>
      <c r="J207" s="50"/>
      <c r="K207" s="51"/>
      <c r="L207" s="50"/>
      <c r="M207" s="50"/>
      <c r="N207" s="50"/>
      <c r="O207" s="50"/>
      <c r="P207" s="52"/>
      <c r="Q207" s="52"/>
    </row>
    <row r="208" spans="7:17" ht="15.75" customHeight="1" x14ac:dyDescent="0.35">
      <c r="G208" s="50"/>
      <c r="H208" s="50"/>
      <c r="I208" s="50"/>
      <c r="J208" s="50"/>
      <c r="K208" s="51"/>
      <c r="L208" s="50"/>
      <c r="M208" s="50"/>
      <c r="N208" s="50"/>
      <c r="O208" s="50"/>
      <c r="P208" s="52"/>
      <c r="Q208" s="52"/>
    </row>
    <row r="209" spans="7:17" ht="15.75" customHeight="1" x14ac:dyDescent="0.35">
      <c r="G209" s="50"/>
      <c r="H209" s="50"/>
      <c r="I209" s="50"/>
      <c r="J209" s="50"/>
      <c r="K209" s="51"/>
      <c r="L209" s="50"/>
      <c r="M209" s="50"/>
      <c r="N209" s="50"/>
      <c r="O209" s="50"/>
      <c r="P209" s="52"/>
      <c r="Q209" s="52"/>
    </row>
    <row r="210" spans="7:17" ht="15.75" customHeight="1" x14ac:dyDescent="0.35">
      <c r="G210" s="50"/>
      <c r="H210" s="50"/>
      <c r="I210" s="50"/>
      <c r="J210" s="50"/>
      <c r="K210" s="51"/>
      <c r="L210" s="50"/>
      <c r="M210" s="50"/>
      <c r="N210" s="50"/>
      <c r="O210" s="50"/>
      <c r="P210" s="52"/>
      <c r="Q210" s="52"/>
    </row>
    <row r="211" spans="7:17" ht="15.75" customHeight="1" x14ac:dyDescent="0.35">
      <c r="G211" s="50"/>
      <c r="H211" s="50"/>
      <c r="I211" s="50"/>
      <c r="J211" s="50"/>
      <c r="K211" s="51"/>
      <c r="L211" s="50"/>
      <c r="M211" s="50"/>
      <c r="N211" s="50"/>
      <c r="O211" s="50"/>
      <c r="P211" s="52"/>
      <c r="Q211" s="52"/>
    </row>
    <row r="212" spans="7:17" ht="15.75" customHeight="1" x14ac:dyDescent="0.35">
      <c r="G212" s="50"/>
      <c r="H212" s="50"/>
      <c r="I212" s="50"/>
      <c r="J212" s="50"/>
      <c r="K212" s="51"/>
      <c r="L212" s="50"/>
      <c r="M212" s="50"/>
      <c r="N212" s="50"/>
      <c r="O212" s="50"/>
      <c r="P212" s="52"/>
      <c r="Q212" s="52"/>
    </row>
    <row r="213" spans="7:17" ht="15.75" customHeight="1" x14ac:dyDescent="0.35">
      <c r="G213" s="50"/>
      <c r="H213" s="50"/>
      <c r="I213" s="50"/>
      <c r="J213" s="50"/>
      <c r="K213" s="51"/>
      <c r="L213" s="50"/>
      <c r="M213" s="50"/>
      <c r="N213" s="50"/>
      <c r="O213" s="50"/>
      <c r="P213" s="52"/>
      <c r="Q213" s="52"/>
    </row>
    <row r="214" spans="7:17" ht="15.75" customHeight="1" x14ac:dyDescent="0.35">
      <c r="G214" s="50"/>
      <c r="H214" s="50"/>
      <c r="I214" s="50"/>
      <c r="J214" s="50"/>
      <c r="K214" s="51"/>
      <c r="L214" s="50"/>
      <c r="M214" s="50"/>
      <c r="N214" s="50"/>
      <c r="O214" s="50"/>
      <c r="P214" s="52"/>
      <c r="Q214" s="52"/>
    </row>
    <row r="215" spans="7:17" ht="15.75" customHeight="1" x14ac:dyDescent="0.35">
      <c r="G215" s="50"/>
      <c r="H215" s="50"/>
      <c r="I215" s="50"/>
      <c r="J215" s="50"/>
      <c r="K215" s="51"/>
      <c r="L215" s="50"/>
      <c r="M215" s="50"/>
      <c r="N215" s="50"/>
      <c r="O215" s="50"/>
      <c r="P215" s="52"/>
      <c r="Q215" s="52"/>
    </row>
    <row r="216" spans="7:17" ht="15.75" customHeight="1" x14ac:dyDescent="0.35">
      <c r="G216" s="50"/>
      <c r="H216" s="50"/>
      <c r="I216" s="50"/>
      <c r="J216" s="50"/>
      <c r="K216" s="51"/>
      <c r="L216" s="50"/>
      <c r="M216" s="50"/>
      <c r="N216" s="50"/>
      <c r="O216" s="50"/>
      <c r="P216" s="52"/>
      <c r="Q216" s="52"/>
    </row>
    <row r="217" spans="7:17" ht="15.75" customHeight="1" x14ac:dyDescent="0.35">
      <c r="G217" s="50"/>
      <c r="H217" s="50"/>
      <c r="I217" s="50"/>
      <c r="J217" s="50"/>
      <c r="K217" s="51"/>
      <c r="L217" s="50"/>
      <c r="M217" s="50"/>
      <c r="N217" s="50"/>
      <c r="O217" s="50"/>
      <c r="P217" s="52"/>
      <c r="Q217" s="52"/>
    </row>
    <row r="218" spans="7:17" ht="15.75" customHeight="1" x14ac:dyDescent="0.35">
      <c r="G218" s="50"/>
      <c r="H218" s="50"/>
      <c r="I218" s="50"/>
      <c r="J218" s="50"/>
      <c r="K218" s="51"/>
      <c r="L218" s="50"/>
      <c r="M218" s="50"/>
      <c r="N218" s="50"/>
      <c r="O218" s="50"/>
      <c r="P218" s="52"/>
      <c r="Q218" s="52"/>
    </row>
    <row r="219" spans="7:17" ht="15.75" customHeight="1" x14ac:dyDescent="0.35">
      <c r="G219" s="50"/>
      <c r="H219" s="50"/>
      <c r="I219" s="50"/>
      <c r="J219" s="50"/>
      <c r="K219" s="51"/>
      <c r="L219" s="50"/>
      <c r="M219" s="50"/>
      <c r="N219" s="50"/>
      <c r="O219" s="50"/>
      <c r="P219" s="52"/>
      <c r="Q219" s="52"/>
    </row>
    <row r="220" spans="7:17" ht="15.75" customHeight="1" x14ac:dyDescent="0.35">
      <c r="G220" s="50"/>
      <c r="H220" s="50"/>
      <c r="I220" s="50"/>
      <c r="J220" s="50"/>
      <c r="K220" s="51"/>
      <c r="L220" s="50"/>
      <c r="M220" s="50"/>
      <c r="N220" s="50"/>
      <c r="O220" s="50"/>
      <c r="P220" s="52"/>
      <c r="Q220" s="52"/>
    </row>
    <row r="221" spans="7:17" ht="15.75" customHeight="1" x14ac:dyDescent="0.35">
      <c r="G221" s="50"/>
      <c r="H221" s="50"/>
      <c r="I221" s="50"/>
      <c r="J221" s="50"/>
      <c r="K221" s="51"/>
      <c r="L221" s="50"/>
      <c r="M221" s="50"/>
      <c r="N221" s="50"/>
      <c r="O221" s="50"/>
      <c r="P221" s="52"/>
      <c r="Q221" s="52"/>
    </row>
    <row r="222" spans="7:17" ht="15.75" customHeight="1" x14ac:dyDescent="0.35">
      <c r="G222" s="50"/>
      <c r="H222" s="50"/>
      <c r="I222" s="50"/>
      <c r="J222" s="50"/>
      <c r="K222" s="51"/>
      <c r="L222" s="50"/>
      <c r="M222" s="50"/>
      <c r="N222" s="50"/>
      <c r="O222" s="50"/>
      <c r="P222" s="52"/>
      <c r="Q222" s="52"/>
    </row>
    <row r="223" spans="7:17" ht="15.75" customHeight="1" x14ac:dyDescent="0.35">
      <c r="G223" s="50"/>
      <c r="H223" s="50"/>
      <c r="I223" s="50"/>
      <c r="J223" s="50"/>
      <c r="K223" s="51"/>
      <c r="L223" s="50"/>
      <c r="M223" s="50"/>
      <c r="N223" s="50"/>
      <c r="O223" s="50"/>
      <c r="P223" s="52"/>
      <c r="Q223" s="52"/>
    </row>
    <row r="224" spans="7:17" ht="15.75" customHeight="1" x14ac:dyDescent="0.35">
      <c r="G224" s="50"/>
      <c r="H224" s="50"/>
      <c r="I224" s="50"/>
      <c r="J224" s="50"/>
      <c r="K224" s="51"/>
      <c r="L224" s="50"/>
      <c r="M224" s="50"/>
      <c r="N224" s="50"/>
      <c r="O224" s="50"/>
      <c r="P224" s="52"/>
      <c r="Q224" s="52"/>
    </row>
    <row r="225" spans="7:17" ht="15.75" customHeight="1" x14ac:dyDescent="0.35">
      <c r="G225" s="50"/>
      <c r="H225" s="50"/>
      <c r="I225" s="50"/>
      <c r="J225" s="50"/>
      <c r="K225" s="51"/>
      <c r="L225" s="50"/>
      <c r="M225" s="50"/>
      <c r="N225" s="50"/>
      <c r="O225" s="50"/>
      <c r="P225" s="52"/>
      <c r="Q225" s="52"/>
    </row>
    <row r="226" spans="7:17" ht="15.75" customHeight="1" x14ac:dyDescent="0.35">
      <c r="G226" s="50"/>
      <c r="H226" s="50"/>
      <c r="I226" s="50"/>
      <c r="J226" s="50"/>
      <c r="K226" s="51"/>
      <c r="L226" s="50"/>
      <c r="M226" s="50"/>
      <c r="N226" s="50"/>
      <c r="O226" s="50"/>
      <c r="P226" s="52"/>
      <c r="Q226" s="52"/>
    </row>
    <row r="227" spans="7:17" ht="15.75" customHeight="1" x14ac:dyDescent="0.35">
      <c r="G227" s="50"/>
      <c r="H227" s="50"/>
      <c r="I227" s="50"/>
      <c r="J227" s="50"/>
      <c r="K227" s="51"/>
      <c r="L227" s="50"/>
      <c r="M227" s="50"/>
      <c r="N227" s="50"/>
      <c r="O227" s="50"/>
      <c r="P227" s="52"/>
      <c r="Q227" s="52"/>
    </row>
    <row r="228" spans="7:17" ht="15.75" customHeight="1" x14ac:dyDescent="0.35">
      <c r="G228" s="50"/>
      <c r="H228" s="50"/>
      <c r="I228" s="50"/>
      <c r="J228" s="50"/>
      <c r="K228" s="51"/>
      <c r="L228" s="50"/>
      <c r="M228" s="50"/>
      <c r="N228" s="50"/>
      <c r="O228" s="50"/>
      <c r="P228" s="52"/>
      <c r="Q228" s="52"/>
    </row>
    <row r="229" spans="7:17" ht="15.75" customHeight="1" x14ac:dyDescent="0.35">
      <c r="G229" s="50"/>
      <c r="H229" s="50"/>
      <c r="I229" s="50"/>
      <c r="J229" s="50"/>
      <c r="K229" s="51"/>
      <c r="L229" s="50"/>
      <c r="M229" s="50"/>
      <c r="N229" s="50"/>
      <c r="O229" s="50"/>
      <c r="P229" s="52"/>
      <c r="Q229" s="52"/>
    </row>
    <row r="230" spans="7:17" ht="15.75" customHeight="1" x14ac:dyDescent="0.35">
      <c r="G230" s="50"/>
      <c r="H230" s="50"/>
      <c r="I230" s="50"/>
      <c r="J230" s="50"/>
      <c r="K230" s="51"/>
      <c r="L230" s="50"/>
      <c r="M230" s="50"/>
      <c r="N230" s="50"/>
      <c r="O230" s="50"/>
      <c r="P230" s="52"/>
      <c r="Q230" s="52"/>
    </row>
    <row r="231" spans="7:17" ht="15.75" customHeight="1" x14ac:dyDescent="0.35">
      <c r="G231" s="50"/>
      <c r="H231" s="50"/>
      <c r="I231" s="50"/>
      <c r="J231" s="50"/>
      <c r="K231" s="51"/>
      <c r="L231" s="50"/>
      <c r="M231" s="50"/>
      <c r="N231" s="50"/>
      <c r="O231" s="50"/>
      <c r="P231" s="52"/>
      <c r="Q231" s="52"/>
    </row>
    <row r="232" spans="7:17" ht="15.75" customHeight="1" x14ac:dyDescent="0.35">
      <c r="G232" s="50"/>
      <c r="H232" s="50"/>
      <c r="I232" s="50"/>
      <c r="J232" s="50"/>
      <c r="K232" s="51"/>
      <c r="L232" s="50"/>
      <c r="M232" s="50"/>
      <c r="N232" s="50"/>
      <c r="O232" s="50"/>
      <c r="P232" s="52"/>
      <c r="Q232" s="52"/>
    </row>
    <row r="233" spans="7:17" ht="15.75" customHeight="1" x14ac:dyDescent="0.35">
      <c r="G233" s="50"/>
      <c r="H233" s="50"/>
      <c r="I233" s="50"/>
      <c r="J233" s="50"/>
      <c r="K233" s="51"/>
      <c r="L233" s="50"/>
      <c r="M233" s="50"/>
      <c r="N233" s="50"/>
      <c r="O233" s="50"/>
      <c r="P233" s="52"/>
      <c r="Q233" s="52"/>
    </row>
    <row r="234" spans="7:17" ht="15.75" customHeight="1" x14ac:dyDescent="0.35">
      <c r="G234" s="50"/>
      <c r="H234" s="50"/>
      <c r="I234" s="50"/>
      <c r="J234" s="50"/>
      <c r="K234" s="51"/>
      <c r="L234" s="50"/>
      <c r="M234" s="50"/>
      <c r="N234" s="50"/>
      <c r="O234" s="50"/>
      <c r="P234" s="52"/>
      <c r="Q234" s="52"/>
    </row>
    <row r="235" spans="7:17" ht="15.75" customHeight="1" x14ac:dyDescent="0.35">
      <c r="G235" s="50"/>
      <c r="H235" s="50"/>
      <c r="I235" s="50"/>
      <c r="J235" s="50"/>
      <c r="K235" s="51"/>
      <c r="L235" s="50"/>
      <c r="M235" s="50"/>
      <c r="N235" s="50"/>
      <c r="O235" s="50"/>
      <c r="P235" s="52"/>
      <c r="Q235" s="52"/>
    </row>
    <row r="236" spans="7:17" ht="15.75" customHeight="1" x14ac:dyDescent="0.35">
      <c r="G236" s="50"/>
      <c r="H236" s="50"/>
      <c r="I236" s="50"/>
      <c r="J236" s="50"/>
      <c r="K236" s="51"/>
      <c r="L236" s="50"/>
      <c r="M236" s="50"/>
      <c r="N236" s="50"/>
      <c r="O236" s="50"/>
      <c r="P236" s="52"/>
      <c r="Q236" s="52"/>
    </row>
    <row r="237" spans="7:17" ht="15.75" customHeight="1" x14ac:dyDescent="0.35">
      <c r="G237" s="50"/>
      <c r="H237" s="50"/>
      <c r="I237" s="50"/>
      <c r="J237" s="50"/>
      <c r="K237" s="51"/>
      <c r="L237" s="50"/>
      <c r="M237" s="50"/>
      <c r="N237" s="50"/>
      <c r="O237" s="50"/>
      <c r="P237" s="52"/>
      <c r="Q237" s="52"/>
    </row>
    <row r="238" spans="7:17" ht="15.75" customHeight="1" x14ac:dyDescent="0.35">
      <c r="G238" s="50"/>
      <c r="H238" s="50"/>
      <c r="I238" s="50"/>
      <c r="J238" s="50"/>
      <c r="K238" s="51"/>
      <c r="L238" s="50"/>
      <c r="M238" s="50"/>
      <c r="N238" s="50"/>
      <c r="O238" s="50"/>
      <c r="P238" s="52"/>
      <c r="Q238" s="52"/>
    </row>
    <row r="239" spans="7:17" ht="15.75" customHeight="1" x14ac:dyDescent="0.35">
      <c r="G239" s="50"/>
      <c r="H239" s="50"/>
      <c r="I239" s="50"/>
      <c r="J239" s="50"/>
      <c r="K239" s="51"/>
      <c r="L239" s="50"/>
      <c r="M239" s="50"/>
      <c r="N239" s="50"/>
      <c r="O239" s="50"/>
      <c r="P239" s="52"/>
      <c r="Q239" s="52"/>
    </row>
    <row r="240" spans="7:17" ht="15.75" customHeight="1" x14ac:dyDescent="0.35">
      <c r="G240" s="50"/>
      <c r="H240" s="50"/>
      <c r="I240" s="50"/>
      <c r="J240" s="50"/>
      <c r="K240" s="51"/>
      <c r="L240" s="50"/>
      <c r="M240" s="50"/>
      <c r="N240" s="50"/>
      <c r="O240" s="50"/>
      <c r="P240" s="52"/>
      <c r="Q240" s="52"/>
    </row>
    <row r="241" spans="7:17" ht="15.75" customHeight="1" x14ac:dyDescent="0.35">
      <c r="G241" s="50"/>
      <c r="H241" s="50"/>
      <c r="I241" s="50"/>
      <c r="J241" s="50"/>
      <c r="K241" s="51"/>
      <c r="L241" s="50"/>
      <c r="M241" s="50"/>
      <c r="N241" s="50"/>
      <c r="O241" s="50"/>
      <c r="P241" s="52"/>
      <c r="Q241" s="52"/>
    </row>
    <row r="242" spans="7:17" ht="15.75" customHeight="1" x14ac:dyDescent="0.35">
      <c r="G242" s="50"/>
      <c r="H242" s="50"/>
      <c r="I242" s="50"/>
      <c r="J242" s="50"/>
      <c r="K242" s="51"/>
      <c r="L242" s="50"/>
      <c r="M242" s="50"/>
      <c r="N242" s="50"/>
      <c r="O242" s="50"/>
      <c r="P242" s="52"/>
      <c r="Q242" s="52"/>
    </row>
    <row r="243" spans="7:17" ht="15.75" customHeight="1" x14ac:dyDescent="0.35">
      <c r="G243" s="50"/>
      <c r="H243" s="50"/>
      <c r="I243" s="50"/>
      <c r="J243" s="50"/>
      <c r="K243" s="51"/>
      <c r="L243" s="50"/>
      <c r="M243" s="50"/>
      <c r="N243" s="50"/>
      <c r="O243" s="50"/>
      <c r="P243" s="52"/>
      <c r="Q243" s="52"/>
    </row>
    <row r="244" spans="7:17" ht="15.75" customHeight="1" x14ac:dyDescent="0.35">
      <c r="G244" s="50"/>
      <c r="H244" s="50"/>
      <c r="I244" s="50"/>
      <c r="J244" s="50"/>
      <c r="K244" s="51"/>
      <c r="L244" s="50"/>
      <c r="M244" s="50"/>
      <c r="N244" s="50"/>
      <c r="O244" s="50"/>
      <c r="P244" s="52"/>
      <c r="Q244" s="52"/>
    </row>
    <row r="245" spans="7:17" ht="15.75" customHeight="1" x14ac:dyDescent="0.35">
      <c r="G245" s="50"/>
      <c r="H245" s="50"/>
      <c r="I245" s="50"/>
      <c r="J245" s="50"/>
      <c r="K245" s="51"/>
      <c r="L245" s="50"/>
      <c r="M245" s="50"/>
      <c r="N245" s="50"/>
      <c r="O245" s="50"/>
      <c r="P245" s="52"/>
      <c r="Q245" s="52"/>
    </row>
    <row r="246" spans="7:17" ht="15.75" customHeight="1" x14ac:dyDescent="0.35">
      <c r="G246" s="50"/>
      <c r="H246" s="50"/>
      <c r="I246" s="50"/>
      <c r="J246" s="50"/>
      <c r="K246" s="51"/>
      <c r="L246" s="50"/>
      <c r="M246" s="50"/>
      <c r="N246" s="50"/>
      <c r="O246" s="50"/>
      <c r="P246" s="52"/>
      <c r="Q246" s="52"/>
    </row>
    <row r="247" spans="7:17" ht="15.75" customHeight="1" x14ac:dyDescent="0.35">
      <c r="G247" s="50"/>
      <c r="H247" s="50"/>
      <c r="I247" s="50"/>
      <c r="J247" s="50"/>
      <c r="K247" s="51"/>
      <c r="L247" s="50"/>
      <c r="M247" s="50"/>
      <c r="N247" s="50"/>
      <c r="O247" s="50"/>
      <c r="P247" s="52"/>
      <c r="Q247" s="52"/>
    </row>
    <row r="248" spans="7:17" ht="15.75" customHeight="1" x14ac:dyDescent="0.35">
      <c r="G248" s="50"/>
      <c r="H248" s="50"/>
      <c r="I248" s="50"/>
      <c r="J248" s="50"/>
      <c r="K248" s="51"/>
      <c r="L248" s="50"/>
      <c r="M248" s="50"/>
      <c r="N248" s="50"/>
      <c r="O248" s="50"/>
      <c r="P248" s="52"/>
      <c r="Q248" s="52"/>
    </row>
    <row r="249" spans="7:17" ht="15.75" customHeight="1" x14ac:dyDescent="0.35">
      <c r="G249" s="50"/>
      <c r="H249" s="50"/>
      <c r="I249" s="50"/>
      <c r="J249" s="50"/>
      <c r="K249" s="51"/>
      <c r="L249" s="50"/>
      <c r="M249" s="50"/>
      <c r="N249" s="50"/>
      <c r="O249" s="50"/>
      <c r="P249" s="52"/>
      <c r="Q249" s="52"/>
    </row>
    <row r="250" spans="7:17" ht="15.75" customHeight="1" x14ac:dyDescent="0.35">
      <c r="G250" s="50"/>
      <c r="H250" s="50"/>
      <c r="I250" s="50"/>
      <c r="J250" s="50"/>
      <c r="K250" s="51"/>
      <c r="L250" s="50"/>
      <c r="M250" s="50"/>
      <c r="N250" s="50"/>
      <c r="O250" s="50"/>
      <c r="P250" s="52"/>
      <c r="Q250" s="52"/>
    </row>
    <row r="251" spans="7:17" ht="15.75" customHeight="1" x14ac:dyDescent="0.35">
      <c r="G251" s="50"/>
      <c r="H251" s="50"/>
      <c r="I251" s="50"/>
      <c r="J251" s="50"/>
      <c r="K251" s="51"/>
      <c r="L251" s="50"/>
      <c r="M251" s="50"/>
      <c r="N251" s="50"/>
      <c r="O251" s="50"/>
      <c r="P251" s="52"/>
      <c r="Q251" s="52"/>
    </row>
    <row r="252" spans="7:17" ht="15.75" customHeight="1" x14ac:dyDescent="0.35">
      <c r="G252" s="50"/>
      <c r="H252" s="50"/>
      <c r="I252" s="50"/>
      <c r="J252" s="50"/>
      <c r="K252" s="51"/>
      <c r="L252" s="50"/>
      <c r="M252" s="50"/>
      <c r="N252" s="50"/>
      <c r="O252" s="50"/>
      <c r="P252" s="52"/>
      <c r="Q252" s="52"/>
    </row>
    <row r="253" spans="7:17" ht="15.75" customHeight="1" x14ac:dyDescent="0.35">
      <c r="G253" s="50"/>
      <c r="H253" s="50"/>
      <c r="I253" s="50"/>
      <c r="J253" s="50"/>
      <c r="K253" s="51"/>
      <c r="L253" s="50"/>
      <c r="M253" s="50"/>
      <c r="N253" s="50"/>
      <c r="O253" s="50"/>
      <c r="P253" s="52"/>
      <c r="Q253" s="52"/>
    </row>
    <row r="254" spans="7:17" ht="15.75" customHeight="1" x14ac:dyDescent="0.35">
      <c r="G254" s="50"/>
      <c r="H254" s="50"/>
      <c r="I254" s="50"/>
      <c r="J254" s="50"/>
      <c r="K254" s="51"/>
      <c r="L254" s="50"/>
      <c r="M254" s="50"/>
      <c r="N254" s="50"/>
      <c r="O254" s="50"/>
      <c r="P254" s="52"/>
      <c r="Q254" s="52"/>
    </row>
    <row r="255" spans="7:17" ht="15.75" customHeight="1" x14ac:dyDescent="0.35">
      <c r="G255" s="50"/>
      <c r="H255" s="50"/>
      <c r="I255" s="50"/>
      <c r="J255" s="50"/>
      <c r="K255" s="51"/>
      <c r="L255" s="50"/>
      <c r="M255" s="50"/>
      <c r="N255" s="50"/>
      <c r="O255" s="50"/>
      <c r="P255" s="52"/>
      <c r="Q255" s="52"/>
    </row>
    <row r="256" spans="7:17" ht="15.75" customHeight="1" x14ac:dyDescent="0.35">
      <c r="G256" s="50"/>
      <c r="H256" s="50"/>
      <c r="I256" s="50"/>
      <c r="J256" s="50"/>
      <c r="K256" s="51"/>
      <c r="L256" s="50"/>
      <c r="M256" s="50"/>
      <c r="N256" s="50"/>
      <c r="O256" s="50"/>
      <c r="P256" s="52"/>
      <c r="Q256" s="52"/>
    </row>
    <row r="257" spans="7:17" ht="15.75" customHeight="1" x14ac:dyDescent="0.35">
      <c r="G257" s="50"/>
      <c r="H257" s="50"/>
      <c r="I257" s="50"/>
      <c r="J257" s="50"/>
      <c r="K257" s="51"/>
      <c r="L257" s="50"/>
      <c r="M257" s="50"/>
      <c r="N257" s="50"/>
      <c r="O257" s="50"/>
      <c r="P257" s="52"/>
      <c r="Q257" s="52"/>
    </row>
    <row r="258" spans="7:17" ht="15.75" customHeight="1" x14ac:dyDescent="0.35">
      <c r="G258" s="50"/>
      <c r="H258" s="50"/>
      <c r="I258" s="50"/>
      <c r="J258" s="50"/>
      <c r="K258" s="51"/>
      <c r="L258" s="50"/>
      <c r="M258" s="50"/>
      <c r="N258" s="50"/>
      <c r="O258" s="50"/>
      <c r="P258" s="52"/>
      <c r="Q258" s="52"/>
    </row>
    <row r="259" spans="7:17" ht="15.75" customHeight="1" x14ac:dyDescent="0.35">
      <c r="G259" s="50"/>
      <c r="H259" s="50"/>
      <c r="I259" s="50"/>
      <c r="J259" s="50"/>
      <c r="K259" s="51"/>
      <c r="L259" s="50"/>
      <c r="M259" s="50"/>
      <c r="N259" s="50"/>
      <c r="O259" s="50"/>
      <c r="P259" s="52"/>
      <c r="Q259" s="52"/>
    </row>
    <row r="260" spans="7:17" ht="15.75" customHeight="1" x14ac:dyDescent="0.35">
      <c r="G260" s="50"/>
      <c r="H260" s="50"/>
      <c r="I260" s="50"/>
      <c r="J260" s="50"/>
      <c r="K260" s="51"/>
      <c r="L260" s="50"/>
      <c r="M260" s="50"/>
      <c r="N260" s="50"/>
      <c r="O260" s="50"/>
      <c r="P260" s="52"/>
      <c r="Q260" s="52"/>
    </row>
    <row r="261" spans="7:17" ht="15.75" customHeight="1" x14ac:dyDescent="0.35">
      <c r="G261" s="50"/>
      <c r="H261" s="50"/>
      <c r="I261" s="50"/>
      <c r="J261" s="50"/>
      <c r="K261" s="51"/>
      <c r="L261" s="50"/>
      <c r="M261" s="50"/>
      <c r="N261" s="50"/>
      <c r="O261" s="50"/>
      <c r="P261" s="52"/>
      <c r="Q261" s="52"/>
    </row>
    <row r="262" spans="7:17" ht="15.75" customHeight="1" x14ac:dyDescent="0.35">
      <c r="G262" s="50"/>
      <c r="H262" s="50"/>
      <c r="I262" s="50"/>
      <c r="J262" s="50"/>
      <c r="K262" s="51"/>
      <c r="L262" s="50"/>
      <c r="M262" s="50"/>
      <c r="N262" s="50"/>
      <c r="O262" s="50"/>
      <c r="P262" s="52"/>
      <c r="Q262" s="52"/>
    </row>
    <row r="263" spans="7:17" ht="15.75" customHeight="1" x14ac:dyDescent="0.35">
      <c r="G263" s="50"/>
      <c r="H263" s="50"/>
      <c r="I263" s="50"/>
      <c r="J263" s="50"/>
      <c r="K263" s="51"/>
      <c r="L263" s="50"/>
      <c r="M263" s="50"/>
      <c r="N263" s="50"/>
      <c r="O263" s="50"/>
      <c r="P263" s="52"/>
      <c r="Q263" s="52"/>
    </row>
    <row r="264" spans="7:17" ht="15.75" customHeight="1" x14ac:dyDescent="0.35">
      <c r="G264" s="50"/>
      <c r="H264" s="50"/>
      <c r="I264" s="50"/>
      <c r="J264" s="50"/>
      <c r="K264" s="51"/>
      <c r="L264" s="50"/>
      <c r="M264" s="50"/>
      <c r="N264" s="50"/>
      <c r="O264" s="50"/>
      <c r="P264" s="52"/>
      <c r="Q264" s="52"/>
    </row>
    <row r="265" spans="7:17" ht="15.75" customHeight="1" x14ac:dyDescent="0.35">
      <c r="G265" s="50"/>
      <c r="H265" s="50"/>
      <c r="I265" s="50"/>
      <c r="J265" s="50"/>
      <c r="K265" s="51"/>
      <c r="L265" s="50"/>
      <c r="M265" s="50"/>
      <c r="N265" s="50"/>
      <c r="O265" s="50"/>
      <c r="P265" s="52"/>
      <c r="Q265" s="52"/>
    </row>
    <row r="266" spans="7:17" ht="15.75" customHeight="1" x14ac:dyDescent="0.35">
      <c r="G266" s="50"/>
      <c r="H266" s="50"/>
      <c r="I266" s="50"/>
      <c r="J266" s="50"/>
      <c r="K266" s="51"/>
      <c r="L266" s="50"/>
      <c r="M266" s="50"/>
      <c r="N266" s="50"/>
      <c r="O266" s="50"/>
      <c r="P266" s="52"/>
      <c r="Q266" s="52"/>
    </row>
    <row r="267" spans="7:17" ht="15.75" customHeight="1" x14ac:dyDescent="0.35">
      <c r="G267" s="50"/>
      <c r="H267" s="50"/>
      <c r="I267" s="50"/>
      <c r="J267" s="50"/>
      <c r="K267" s="51"/>
      <c r="L267" s="50"/>
      <c r="M267" s="50"/>
      <c r="N267" s="50"/>
      <c r="O267" s="50"/>
      <c r="P267" s="52"/>
      <c r="Q267" s="52"/>
    </row>
    <row r="268" spans="7:17" ht="15.75" customHeight="1" x14ac:dyDescent="0.35">
      <c r="G268" s="50"/>
      <c r="H268" s="50"/>
      <c r="I268" s="50"/>
      <c r="J268" s="50"/>
      <c r="K268" s="51"/>
      <c r="L268" s="50"/>
      <c r="M268" s="50"/>
      <c r="N268" s="50"/>
      <c r="O268" s="50"/>
      <c r="P268" s="52"/>
      <c r="Q268" s="52"/>
    </row>
    <row r="269" spans="7:17" ht="15.75" customHeight="1" x14ac:dyDescent="0.35">
      <c r="G269" s="50"/>
      <c r="H269" s="50"/>
      <c r="I269" s="50"/>
      <c r="J269" s="50"/>
      <c r="K269" s="51"/>
      <c r="L269" s="50"/>
      <c r="M269" s="50"/>
      <c r="N269" s="50"/>
      <c r="O269" s="50"/>
      <c r="P269" s="52"/>
      <c r="Q269" s="52"/>
    </row>
    <row r="270" spans="7:17" ht="15.75" customHeight="1" x14ac:dyDescent="0.35">
      <c r="G270" s="50"/>
      <c r="H270" s="50"/>
      <c r="I270" s="50"/>
      <c r="J270" s="50"/>
      <c r="K270" s="51"/>
      <c r="L270" s="50"/>
      <c r="M270" s="50"/>
      <c r="N270" s="50"/>
      <c r="O270" s="50"/>
      <c r="P270" s="52"/>
      <c r="Q270" s="52"/>
    </row>
    <row r="271" spans="7:17" ht="15.75" customHeight="1" x14ac:dyDescent="0.35">
      <c r="G271" s="50"/>
      <c r="H271" s="50"/>
      <c r="I271" s="50"/>
      <c r="J271" s="50"/>
      <c r="K271" s="51"/>
      <c r="L271" s="50"/>
      <c r="M271" s="50"/>
      <c r="N271" s="50"/>
      <c r="O271" s="50"/>
      <c r="P271" s="52"/>
      <c r="Q271" s="52"/>
    </row>
    <row r="272" spans="7:17" ht="15.75" customHeight="1" x14ac:dyDescent="0.35">
      <c r="G272" s="50"/>
      <c r="H272" s="50"/>
      <c r="I272" s="50"/>
      <c r="J272" s="50"/>
      <c r="K272" s="51"/>
      <c r="L272" s="50"/>
      <c r="M272" s="50"/>
      <c r="N272" s="50"/>
      <c r="O272" s="50"/>
      <c r="P272" s="52"/>
      <c r="Q272" s="52"/>
    </row>
    <row r="273" spans="7:17" ht="15.75" customHeight="1" x14ac:dyDescent="0.35">
      <c r="G273" s="50"/>
      <c r="H273" s="50"/>
      <c r="I273" s="50"/>
      <c r="J273" s="50"/>
      <c r="K273" s="51"/>
      <c r="L273" s="50"/>
      <c r="M273" s="50"/>
      <c r="N273" s="50"/>
      <c r="O273" s="50"/>
      <c r="P273" s="52"/>
      <c r="Q273" s="52"/>
    </row>
    <row r="274" spans="7:17" ht="15.75" customHeight="1" x14ac:dyDescent="0.35">
      <c r="G274" s="50"/>
      <c r="H274" s="50"/>
      <c r="I274" s="50"/>
      <c r="J274" s="50"/>
      <c r="K274" s="51"/>
      <c r="L274" s="50"/>
      <c r="M274" s="50"/>
      <c r="N274" s="50"/>
      <c r="O274" s="50"/>
      <c r="P274" s="52"/>
      <c r="Q274" s="52"/>
    </row>
    <row r="275" spans="7:17" ht="15.75" customHeight="1" x14ac:dyDescent="0.35">
      <c r="G275" s="50"/>
      <c r="H275" s="50"/>
      <c r="I275" s="50"/>
      <c r="J275" s="50"/>
      <c r="K275" s="51"/>
      <c r="L275" s="50"/>
      <c r="M275" s="50"/>
      <c r="N275" s="50"/>
      <c r="O275" s="50"/>
      <c r="P275" s="52"/>
      <c r="Q275" s="52"/>
    </row>
    <row r="276" spans="7:17" ht="15.75" customHeight="1" x14ac:dyDescent="0.35">
      <c r="G276" s="50"/>
      <c r="H276" s="50"/>
      <c r="I276" s="50"/>
      <c r="J276" s="50"/>
      <c r="K276" s="51"/>
      <c r="L276" s="50"/>
      <c r="M276" s="50"/>
      <c r="N276" s="50"/>
      <c r="O276" s="50"/>
      <c r="P276" s="52"/>
      <c r="Q276" s="52"/>
    </row>
    <row r="277" spans="7:17" ht="15.75" customHeight="1" x14ac:dyDescent="0.35">
      <c r="G277" s="50"/>
      <c r="H277" s="50"/>
      <c r="I277" s="50"/>
      <c r="J277" s="50"/>
      <c r="K277" s="51"/>
      <c r="L277" s="50"/>
      <c r="M277" s="50"/>
      <c r="N277" s="50"/>
      <c r="O277" s="50"/>
      <c r="P277" s="52"/>
      <c r="Q277" s="52"/>
    </row>
    <row r="278" spans="7:17" ht="15.75" customHeight="1" x14ac:dyDescent="0.35">
      <c r="G278" s="50"/>
      <c r="H278" s="50"/>
      <c r="I278" s="50"/>
      <c r="J278" s="50"/>
      <c r="K278" s="51"/>
      <c r="L278" s="50"/>
      <c r="M278" s="50"/>
      <c r="N278" s="50"/>
      <c r="O278" s="50"/>
      <c r="P278" s="52"/>
      <c r="Q278" s="52"/>
    </row>
    <row r="279" spans="7:17" ht="15.75" customHeight="1" x14ac:dyDescent="0.35">
      <c r="G279" s="50"/>
      <c r="H279" s="50"/>
      <c r="I279" s="50"/>
      <c r="J279" s="50"/>
      <c r="K279" s="51"/>
      <c r="L279" s="50"/>
      <c r="M279" s="50"/>
      <c r="N279" s="50"/>
      <c r="O279" s="50"/>
      <c r="P279" s="52"/>
      <c r="Q279" s="52"/>
    </row>
    <row r="280" spans="7:17" ht="15.75" customHeight="1" x14ac:dyDescent="0.35">
      <c r="G280" s="50"/>
      <c r="H280" s="50"/>
      <c r="I280" s="50"/>
      <c r="J280" s="50"/>
      <c r="K280" s="51"/>
      <c r="L280" s="50"/>
      <c r="M280" s="50"/>
      <c r="N280" s="50"/>
      <c r="O280" s="50"/>
      <c r="P280" s="52"/>
      <c r="Q280" s="52"/>
    </row>
    <row r="281" spans="7:17" ht="15.75" customHeight="1" x14ac:dyDescent="0.35">
      <c r="G281" s="50"/>
      <c r="H281" s="50"/>
      <c r="I281" s="50"/>
      <c r="J281" s="50"/>
      <c r="K281" s="51"/>
      <c r="L281" s="50"/>
      <c r="M281" s="50"/>
      <c r="N281" s="50"/>
      <c r="O281" s="50"/>
      <c r="P281" s="52"/>
      <c r="Q281" s="52"/>
    </row>
    <row r="282" spans="7:17" ht="15.75" customHeight="1" x14ac:dyDescent="0.35">
      <c r="G282" s="50"/>
      <c r="H282" s="50"/>
      <c r="I282" s="50"/>
      <c r="J282" s="50"/>
      <c r="K282" s="51"/>
      <c r="L282" s="50"/>
      <c r="M282" s="50"/>
      <c r="N282" s="50"/>
      <c r="O282" s="50"/>
      <c r="P282" s="52"/>
      <c r="Q282" s="52"/>
    </row>
    <row r="283" spans="7:17" ht="15.75" customHeight="1" x14ac:dyDescent="0.35">
      <c r="G283" s="50"/>
      <c r="H283" s="50"/>
      <c r="I283" s="50"/>
      <c r="J283" s="50"/>
      <c r="K283" s="51"/>
      <c r="L283" s="50"/>
      <c r="M283" s="50"/>
      <c r="N283" s="50"/>
      <c r="O283" s="50"/>
      <c r="P283" s="52"/>
      <c r="Q283" s="52"/>
    </row>
    <row r="284" spans="7:17" ht="15.75" customHeight="1" x14ac:dyDescent="0.35">
      <c r="G284" s="50"/>
      <c r="H284" s="50"/>
      <c r="I284" s="50"/>
      <c r="J284" s="50"/>
      <c r="K284" s="51"/>
      <c r="L284" s="50"/>
      <c r="M284" s="50"/>
      <c r="N284" s="50"/>
      <c r="O284" s="50"/>
      <c r="P284" s="52"/>
      <c r="Q284" s="52"/>
    </row>
    <row r="285" spans="7:17" ht="15.75" customHeight="1" x14ac:dyDescent="0.35">
      <c r="G285" s="50"/>
      <c r="H285" s="50"/>
      <c r="I285" s="50"/>
      <c r="J285" s="50"/>
      <c r="K285" s="51"/>
      <c r="L285" s="50"/>
      <c r="M285" s="50"/>
      <c r="N285" s="50"/>
      <c r="O285" s="50"/>
      <c r="P285" s="52"/>
      <c r="Q285" s="52"/>
    </row>
    <row r="286" spans="7:17" ht="15.75" customHeight="1" x14ac:dyDescent="0.35">
      <c r="G286" s="50"/>
      <c r="H286" s="50"/>
      <c r="I286" s="50"/>
      <c r="J286" s="50"/>
      <c r="K286" s="51"/>
      <c r="L286" s="50"/>
      <c r="M286" s="50"/>
      <c r="N286" s="50"/>
      <c r="O286" s="50"/>
      <c r="P286" s="52"/>
      <c r="Q286" s="52"/>
    </row>
    <row r="287" spans="7:17" ht="15.75" customHeight="1" x14ac:dyDescent="0.35">
      <c r="G287" s="50"/>
      <c r="H287" s="50"/>
      <c r="I287" s="50"/>
      <c r="J287" s="50"/>
      <c r="K287" s="51"/>
      <c r="L287" s="50"/>
      <c r="M287" s="50"/>
      <c r="N287" s="50"/>
      <c r="O287" s="50"/>
      <c r="P287" s="52"/>
      <c r="Q287" s="52"/>
    </row>
    <row r="288" spans="7:17" ht="15.75" customHeight="1" x14ac:dyDescent="0.35">
      <c r="G288" s="50"/>
      <c r="H288" s="50"/>
      <c r="I288" s="50"/>
      <c r="J288" s="50"/>
      <c r="K288" s="51"/>
      <c r="L288" s="50"/>
      <c r="M288" s="50"/>
      <c r="N288" s="50"/>
      <c r="O288" s="50"/>
      <c r="P288" s="52"/>
      <c r="Q288" s="52"/>
    </row>
    <row r="289" spans="7:17" ht="15.75" customHeight="1" x14ac:dyDescent="0.35">
      <c r="G289" s="50"/>
      <c r="H289" s="50"/>
      <c r="I289" s="50"/>
      <c r="J289" s="50"/>
      <c r="K289" s="51"/>
      <c r="L289" s="50"/>
      <c r="M289" s="50"/>
      <c r="N289" s="50"/>
      <c r="O289" s="50"/>
      <c r="P289" s="52"/>
      <c r="Q289" s="52"/>
    </row>
    <row r="290" spans="7:17" ht="15.75" customHeight="1" x14ac:dyDescent="0.35">
      <c r="G290" s="50"/>
      <c r="H290" s="50"/>
      <c r="I290" s="50"/>
      <c r="J290" s="50"/>
      <c r="K290" s="51"/>
      <c r="L290" s="50"/>
      <c r="M290" s="50"/>
      <c r="N290" s="50"/>
      <c r="O290" s="50"/>
      <c r="P290" s="52"/>
      <c r="Q290" s="52"/>
    </row>
    <row r="291" spans="7:17" ht="15.75" customHeight="1" x14ac:dyDescent="0.35">
      <c r="G291" s="50"/>
      <c r="H291" s="50"/>
      <c r="I291" s="50"/>
      <c r="J291" s="50"/>
      <c r="K291" s="51"/>
      <c r="L291" s="50"/>
      <c r="M291" s="50"/>
      <c r="N291" s="50"/>
      <c r="O291" s="50"/>
      <c r="P291" s="52"/>
      <c r="Q291" s="52"/>
    </row>
    <row r="292" spans="7:17" ht="15.75" customHeight="1" x14ac:dyDescent="0.35">
      <c r="G292" s="50"/>
      <c r="H292" s="50"/>
      <c r="I292" s="50"/>
      <c r="J292" s="50"/>
      <c r="K292" s="51"/>
      <c r="L292" s="50"/>
      <c r="M292" s="50"/>
      <c r="N292" s="50"/>
      <c r="O292" s="50"/>
      <c r="P292" s="52"/>
      <c r="Q292" s="52"/>
    </row>
    <row r="293" spans="7:17" ht="15.75" customHeight="1" x14ac:dyDescent="0.35">
      <c r="G293" s="50"/>
      <c r="H293" s="50"/>
      <c r="I293" s="50"/>
      <c r="J293" s="50"/>
      <c r="K293" s="51"/>
      <c r="L293" s="50"/>
      <c r="M293" s="50"/>
      <c r="N293" s="50"/>
      <c r="O293" s="50"/>
      <c r="P293" s="52"/>
      <c r="Q293" s="52"/>
    </row>
    <row r="294" spans="7:17" ht="15.75" customHeight="1" x14ac:dyDescent="0.35">
      <c r="G294" s="50"/>
      <c r="H294" s="50"/>
      <c r="I294" s="50"/>
      <c r="J294" s="50"/>
      <c r="K294" s="51"/>
      <c r="L294" s="50"/>
      <c r="M294" s="50"/>
      <c r="N294" s="50"/>
      <c r="O294" s="50"/>
      <c r="P294" s="52"/>
      <c r="Q294" s="52"/>
    </row>
    <row r="295" spans="7:17" ht="15.75" customHeight="1" x14ac:dyDescent="0.35">
      <c r="G295" s="50"/>
      <c r="H295" s="50"/>
      <c r="I295" s="50"/>
      <c r="J295" s="50"/>
      <c r="K295" s="51"/>
      <c r="L295" s="50"/>
      <c r="M295" s="50"/>
      <c r="N295" s="50"/>
      <c r="O295" s="50"/>
      <c r="P295" s="52"/>
      <c r="Q295" s="52"/>
    </row>
    <row r="296" spans="7:17" ht="15.75" customHeight="1" x14ac:dyDescent="0.35">
      <c r="G296" s="50"/>
      <c r="H296" s="50"/>
      <c r="I296" s="50"/>
      <c r="J296" s="50"/>
      <c r="K296" s="51"/>
      <c r="L296" s="50"/>
      <c r="M296" s="50"/>
      <c r="N296" s="50"/>
      <c r="O296" s="50"/>
      <c r="P296" s="52"/>
      <c r="Q296" s="52"/>
    </row>
    <row r="297" spans="7:17" ht="15.75" customHeight="1" x14ac:dyDescent="0.35">
      <c r="G297" s="50"/>
      <c r="H297" s="50"/>
      <c r="I297" s="50"/>
      <c r="J297" s="50"/>
      <c r="K297" s="51"/>
      <c r="L297" s="50"/>
      <c r="M297" s="50"/>
      <c r="N297" s="50"/>
      <c r="O297" s="50"/>
      <c r="P297" s="52"/>
      <c r="Q297" s="52"/>
    </row>
    <row r="298" spans="7:17" ht="15.75" customHeight="1" x14ac:dyDescent="0.35">
      <c r="G298" s="50"/>
      <c r="H298" s="50"/>
      <c r="I298" s="50"/>
      <c r="J298" s="50"/>
      <c r="K298" s="51"/>
      <c r="L298" s="50"/>
      <c r="M298" s="50"/>
      <c r="N298" s="50"/>
      <c r="O298" s="50"/>
      <c r="P298" s="52"/>
      <c r="Q298" s="52"/>
    </row>
    <row r="299" spans="7:17" ht="15.75" customHeight="1" x14ac:dyDescent="0.35">
      <c r="G299" s="50"/>
      <c r="H299" s="50"/>
      <c r="I299" s="50"/>
      <c r="J299" s="50"/>
      <c r="K299" s="51"/>
      <c r="L299" s="50"/>
      <c r="M299" s="50"/>
      <c r="N299" s="50"/>
      <c r="O299" s="50"/>
      <c r="P299" s="52"/>
      <c r="Q299" s="52"/>
    </row>
    <row r="300" spans="7:17" ht="15.75" customHeight="1" x14ac:dyDescent="0.35">
      <c r="G300" s="50"/>
      <c r="H300" s="50"/>
      <c r="I300" s="50"/>
      <c r="J300" s="50"/>
      <c r="K300" s="51"/>
      <c r="L300" s="50"/>
      <c r="M300" s="50"/>
      <c r="N300" s="50"/>
      <c r="O300" s="50"/>
      <c r="P300" s="52"/>
      <c r="Q300" s="52"/>
    </row>
    <row r="301" spans="7:17" ht="15.75" customHeight="1" x14ac:dyDescent="0.35">
      <c r="G301" s="50"/>
      <c r="H301" s="50"/>
      <c r="I301" s="50"/>
      <c r="J301" s="50"/>
      <c r="K301" s="51"/>
      <c r="L301" s="50"/>
      <c r="M301" s="50"/>
      <c r="N301" s="50"/>
      <c r="O301" s="50"/>
      <c r="P301" s="52"/>
      <c r="Q301" s="52"/>
    </row>
    <row r="302" spans="7:17" ht="15.75" customHeight="1" x14ac:dyDescent="0.35">
      <c r="G302" s="50"/>
      <c r="H302" s="50"/>
      <c r="I302" s="50"/>
      <c r="J302" s="50"/>
      <c r="K302" s="51"/>
      <c r="L302" s="50"/>
      <c r="M302" s="50"/>
      <c r="N302" s="50"/>
      <c r="O302" s="50"/>
      <c r="P302" s="52"/>
      <c r="Q302" s="52"/>
    </row>
    <row r="303" spans="7:17" ht="15.75" customHeight="1" x14ac:dyDescent="0.35">
      <c r="G303" s="50"/>
      <c r="H303" s="50"/>
      <c r="I303" s="50"/>
      <c r="J303" s="50"/>
      <c r="K303" s="51"/>
      <c r="L303" s="50"/>
      <c r="M303" s="50"/>
      <c r="N303" s="50"/>
      <c r="O303" s="50"/>
      <c r="P303" s="52"/>
      <c r="Q303" s="52"/>
    </row>
    <row r="304" spans="7:17" ht="15.75" customHeight="1" x14ac:dyDescent="0.35">
      <c r="G304" s="50"/>
      <c r="H304" s="50"/>
      <c r="I304" s="50"/>
      <c r="J304" s="50"/>
      <c r="K304" s="51"/>
      <c r="L304" s="50"/>
      <c r="M304" s="50"/>
      <c r="N304" s="50"/>
      <c r="O304" s="50"/>
      <c r="P304" s="52"/>
      <c r="Q304" s="52"/>
    </row>
    <row r="305" spans="7:17" ht="15.75" customHeight="1" x14ac:dyDescent="0.35">
      <c r="G305" s="50"/>
      <c r="H305" s="50"/>
      <c r="I305" s="50"/>
      <c r="J305" s="50"/>
      <c r="K305" s="51"/>
      <c r="L305" s="50"/>
      <c r="M305" s="50"/>
      <c r="N305" s="50"/>
      <c r="O305" s="50"/>
      <c r="P305" s="52"/>
      <c r="Q305" s="52"/>
    </row>
    <row r="306" spans="7:17" ht="15.75" customHeight="1" x14ac:dyDescent="0.35">
      <c r="G306" s="50"/>
      <c r="H306" s="50"/>
      <c r="I306" s="50"/>
      <c r="J306" s="50"/>
      <c r="K306" s="51"/>
      <c r="L306" s="50"/>
      <c r="M306" s="50"/>
      <c r="N306" s="50"/>
      <c r="O306" s="50"/>
      <c r="P306" s="52"/>
      <c r="Q306" s="52"/>
    </row>
    <row r="307" spans="7:17" ht="15.75" customHeight="1" x14ac:dyDescent="0.35">
      <c r="G307" s="50"/>
      <c r="H307" s="50"/>
      <c r="I307" s="50"/>
      <c r="J307" s="50"/>
      <c r="K307" s="51"/>
      <c r="L307" s="50"/>
      <c r="M307" s="50"/>
      <c r="N307" s="50"/>
      <c r="O307" s="50"/>
      <c r="P307" s="52"/>
      <c r="Q307" s="52"/>
    </row>
    <row r="308" spans="7:17" ht="15.75" customHeight="1" x14ac:dyDescent="0.35">
      <c r="G308" s="50"/>
      <c r="H308" s="50"/>
      <c r="I308" s="50"/>
      <c r="J308" s="50"/>
      <c r="K308" s="51"/>
      <c r="L308" s="50"/>
      <c r="M308" s="50"/>
      <c r="N308" s="50"/>
      <c r="O308" s="50"/>
      <c r="P308" s="52"/>
      <c r="Q308" s="52"/>
    </row>
    <row r="309" spans="7:17" ht="15.75" customHeight="1" x14ac:dyDescent="0.35">
      <c r="G309" s="50"/>
      <c r="H309" s="50"/>
      <c r="I309" s="50"/>
      <c r="J309" s="50"/>
      <c r="K309" s="51"/>
      <c r="L309" s="50"/>
      <c r="M309" s="50"/>
      <c r="N309" s="50"/>
      <c r="O309" s="50"/>
      <c r="P309" s="52"/>
      <c r="Q309" s="52"/>
    </row>
    <row r="310" spans="7:17" ht="15.75" customHeight="1" x14ac:dyDescent="0.35">
      <c r="G310" s="50"/>
      <c r="H310" s="50"/>
      <c r="I310" s="50"/>
      <c r="J310" s="50"/>
      <c r="K310" s="51"/>
      <c r="L310" s="50"/>
      <c r="M310" s="50"/>
      <c r="N310" s="50"/>
      <c r="O310" s="50"/>
      <c r="P310" s="52"/>
      <c r="Q310" s="52"/>
    </row>
    <row r="311" spans="7:17" ht="15.75" customHeight="1" x14ac:dyDescent="0.35">
      <c r="G311" s="50"/>
      <c r="H311" s="50"/>
      <c r="I311" s="50"/>
      <c r="J311" s="50"/>
      <c r="K311" s="51"/>
      <c r="L311" s="50"/>
      <c r="M311" s="50"/>
      <c r="N311" s="50"/>
      <c r="O311" s="50"/>
      <c r="P311" s="52"/>
      <c r="Q311" s="52"/>
    </row>
    <row r="312" spans="7:17" ht="15.75" customHeight="1" x14ac:dyDescent="0.35">
      <c r="G312" s="50"/>
      <c r="H312" s="50"/>
      <c r="I312" s="50"/>
      <c r="J312" s="50"/>
      <c r="K312" s="51"/>
      <c r="L312" s="50"/>
      <c r="M312" s="50"/>
      <c r="N312" s="50"/>
      <c r="O312" s="50"/>
      <c r="P312" s="52"/>
      <c r="Q312" s="52"/>
    </row>
    <row r="313" spans="7:17" ht="15.75" customHeight="1" x14ac:dyDescent="0.35">
      <c r="G313" s="50"/>
      <c r="H313" s="50"/>
      <c r="I313" s="50"/>
      <c r="J313" s="50"/>
      <c r="K313" s="51"/>
      <c r="L313" s="50"/>
      <c r="M313" s="50"/>
      <c r="N313" s="50"/>
      <c r="O313" s="50"/>
      <c r="P313" s="52"/>
      <c r="Q313" s="52"/>
    </row>
    <row r="314" spans="7:17" ht="15.75" customHeight="1" x14ac:dyDescent="0.35">
      <c r="G314" s="50"/>
      <c r="H314" s="50"/>
      <c r="I314" s="50"/>
      <c r="J314" s="50"/>
      <c r="K314" s="51"/>
      <c r="L314" s="50"/>
      <c r="M314" s="50"/>
      <c r="N314" s="50"/>
      <c r="O314" s="50"/>
      <c r="P314" s="52"/>
      <c r="Q314" s="52"/>
    </row>
    <row r="315" spans="7:17" ht="15.75" customHeight="1" x14ac:dyDescent="0.35">
      <c r="G315" s="50"/>
      <c r="H315" s="50"/>
      <c r="I315" s="50"/>
      <c r="J315" s="50"/>
      <c r="K315" s="51"/>
      <c r="L315" s="50"/>
      <c r="M315" s="50"/>
      <c r="N315" s="50"/>
      <c r="O315" s="50"/>
      <c r="P315" s="52"/>
      <c r="Q315" s="52"/>
    </row>
    <row r="316" spans="7:17" ht="15.75" customHeight="1" x14ac:dyDescent="0.35">
      <c r="G316" s="50"/>
      <c r="H316" s="50"/>
      <c r="I316" s="50"/>
      <c r="J316" s="50"/>
      <c r="K316" s="51"/>
      <c r="L316" s="50"/>
      <c r="M316" s="50"/>
      <c r="N316" s="50"/>
      <c r="O316" s="50"/>
      <c r="P316" s="52"/>
      <c r="Q316" s="52"/>
    </row>
    <row r="317" spans="7:17" ht="15.75" customHeight="1" x14ac:dyDescent="0.35">
      <c r="G317" s="50"/>
      <c r="H317" s="50"/>
      <c r="I317" s="50"/>
      <c r="J317" s="50"/>
      <c r="K317" s="51"/>
      <c r="L317" s="50"/>
      <c r="M317" s="50"/>
      <c r="N317" s="50"/>
      <c r="O317" s="50"/>
      <c r="P317" s="52"/>
      <c r="Q317" s="52"/>
    </row>
    <row r="318" spans="7:17" ht="15.75" customHeight="1" x14ac:dyDescent="0.35">
      <c r="G318" s="50"/>
      <c r="H318" s="50"/>
      <c r="I318" s="50"/>
      <c r="J318" s="50"/>
      <c r="K318" s="51"/>
      <c r="L318" s="50"/>
      <c r="M318" s="50"/>
      <c r="N318" s="50"/>
      <c r="O318" s="50"/>
      <c r="P318" s="52"/>
      <c r="Q318" s="52"/>
    </row>
    <row r="319" spans="7:17" ht="15.75" customHeight="1" x14ac:dyDescent="0.35">
      <c r="G319" s="50"/>
      <c r="H319" s="50"/>
      <c r="I319" s="50"/>
      <c r="J319" s="50"/>
      <c r="K319" s="51"/>
      <c r="L319" s="50"/>
      <c r="M319" s="50"/>
      <c r="N319" s="50"/>
      <c r="O319" s="50"/>
      <c r="P319" s="52"/>
      <c r="Q319" s="52"/>
    </row>
    <row r="320" spans="7:17" ht="15.75" customHeight="1" x14ac:dyDescent="0.35">
      <c r="G320" s="50"/>
      <c r="H320" s="50"/>
      <c r="I320" s="50"/>
      <c r="J320" s="50"/>
      <c r="K320" s="51"/>
      <c r="L320" s="50"/>
      <c r="M320" s="50"/>
      <c r="N320" s="50"/>
      <c r="O320" s="50"/>
      <c r="P320" s="52"/>
      <c r="Q320" s="52"/>
    </row>
    <row r="321" spans="7:17" ht="15.75" customHeight="1" x14ac:dyDescent="0.35">
      <c r="G321" s="50"/>
      <c r="H321" s="50"/>
      <c r="I321" s="50"/>
      <c r="J321" s="50"/>
      <c r="K321" s="51"/>
      <c r="L321" s="50"/>
      <c r="M321" s="50"/>
      <c r="N321" s="50"/>
      <c r="O321" s="50"/>
      <c r="P321" s="52"/>
      <c r="Q321" s="52"/>
    </row>
    <row r="322" spans="7:17" ht="15.75" customHeight="1" x14ac:dyDescent="0.35">
      <c r="G322" s="50"/>
      <c r="H322" s="50"/>
      <c r="I322" s="50"/>
      <c r="J322" s="50"/>
      <c r="K322" s="51"/>
      <c r="L322" s="50"/>
      <c r="M322" s="50"/>
      <c r="N322" s="50"/>
      <c r="O322" s="50"/>
      <c r="P322" s="52"/>
      <c r="Q322" s="52"/>
    </row>
    <row r="323" spans="7:17" ht="15.75" customHeight="1" x14ac:dyDescent="0.35">
      <c r="G323" s="50"/>
      <c r="H323" s="50"/>
      <c r="I323" s="50"/>
      <c r="J323" s="50"/>
      <c r="K323" s="51"/>
      <c r="L323" s="50"/>
      <c r="M323" s="50"/>
      <c r="N323" s="50"/>
      <c r="O323" s="50"/>
      <c r="P323" s="52"/>
      <c r="Q323" s="52"/>
    </row>
    <row r="324" spans="7:17" ht="15.75" customHeight="1" x14ac:dyDescent="0.35">
      <c r="G324" s="50"/>
      <c r="H324" s="50"/>
      <c r="I324" s="50"/>
      <c r="J324" s="50"/>
      <c r="K324" s="51"/>
      <c r="L324" s="50"/>
      <c r="M324" s="50"/>
      <c r="N324" s="50"/>
      <c r="O324" s="50"/>
      <c r="P324" s="52"/>
      <c r="Q324" s="52"/>
    </row>
    <row r="325" spans="7:17" ht="15.75" customHeight="1" x14ac:dyDescent="0.35">
      <c r="G325" s="50"/>
      <c r="H325" s="50"/>
      <c r="I325" s="50"/>
      <c r="J325" s="50"/>
      <c r="K325" s="51"/>
      <c r="L325" s="50"/>
      <c r="M325" s="50"/>
      <c r="N325" s="50"/>
      <c r="O325" s="50"/>
      <c r="P325" s="52"/>
      <c r="Q325" s="52"/>
    </row>
    <row r="326" spans="7:17" ht="15.75" customHeight="1" x14ac:dyDescent="0.35">
      <c r="G326" s="50"/>
      <c r="H326" s="50"/>
      <c r="I326" s="50"/>
      <c r="J326" s="50"/>
      <c r="K326" s="51"/>
      <c r="L326" s="50"/>
      <c r="M326" s="50"/>
      <c r="N326" s="50"/>
      <c r="O326" s="50"/>
      <c r="P326" s="52"/>
      <c r="Q326" s="52"/>
    </row>
    <row r="327" spans="7:17" ht="15.75" customHeight="1" x14ac:dyDescent="0.35">
      <c r="G327" s="50"/>
      <c r="H327" s="50"/>
      <c r="I327" s="50"/>
      <c r="J327" s="50"/>
      <c r="K327" s="51"/>
      <c r="L327" s="50"/>
      <c r="M327" s="50"/>
      <c r="N327" s="50"/>
      <c r="O327" s="50"/>
      <c r="P327" s="52"/>
      <c r="Q327" s="52"/>
    </row>
    <row r="328" spans="7:17" ht="15.75" customHeight="1" x14ac:dyDescent="0.35">
      <c r="G328" s="50"/>
      <c r="H328" s="50"/>
      <c r="I328" s="50"/>
      <c r="J328" s="50"/>
      <c r="K328" s="51"/>
      <c r="L328" s="50"/>
      <c r="M328" s="50"/>
      <c r="N328" s="50"/>
      <c r="O328" s="50"/>
      <c r="P328" s="52"/>
      <c r="Q328" s="52"/>
    </row>
    <row r="329" spans="7:17" ht="15.75" customHeight="1" x14ac:dyDescent="0.35">
      <c r="G329" s="50"/>
      <c r="H329" s="50"/>
      <c r="I329" s="50"/>
      <c r="J329" s="50"/>
      <c r="K329" s="51"/>
      <c r="L329" s="50"/>
      <c r="M329" s="50"/>
      <c r="N329" s="50"/>
      <c r="O329" s="50"/>
      <c r="P329" s="52"/>
      <c r="Q329" s="52"/>
    </row>
    <row r="330" spans="7:17" ht="15.75" customHeight="1" x14ac:dyDescent="0.35">
      <c r="G330" s="50"/>
      <c r="H330" s="50"/>
      <c r="I330" s="50"/>
      <c r="J330" s="50"/>
      <c r="K330" s="51"/>
      <c r="L330" s="50"/>
      <c r="M330" s="50"/>
      <c r="N330" s="50"/>
      <c r="O330" s="50"/>
      <c r="P330" s="52"/>
      <c r="Q330" s="52"/>
    </row>
    <row r="331" spans="7:17" ht="15.75" customHeight="1" x14ac:dyDescent="0.35">
      <c r="G331" s="50"/>
      <c r="H331" s="50"/>
      <c r="I331" s="50"/>
      <c r="J331" s="50"/>
      <c r="K331" s="51"/>
      <c r="L331" s="50"/>
      <c r="M331" s="50"/>
      <c r="N331" s="50"/>
      <c r="O331" s="50"/>
      <c r="P331" s="52"/>
      <c r="Q331" s="52"/>
    </row>
    <row r="332" spans="7:17" ht="15.75" customHeight="1" x14ac:dyDescent="0.35">
      <c r="G332" s="50"/>
      <c r="H332" s="50"/>
      <c r="I332" s="50"/>
      <c r="J332" s="50"/>
      <c r="K332" s="51"/>
      <c r="L332" s="50"/>
      <c r="M332" s="50"/>
      <c r="N332" s="50"/>
      <c r="O332" s="50"/>
      <c r="P332" s="52"/>
      <c r="Q332" s="52"/>
    </row>
    <row r="333" spans="7:17" ht="15.75" customHeight="1" x14ac:dyDescent="0.35">
      <c r="G333" s="50"/>
      <c r="H333" s="50"/>
      <c r="I333" s="50"/>
      <c r="J333" s="50"/>
      <c r="K333" s="51"/>
      <c r="L333" s="50"/>
      <c r="M333" s="50"/>
      <c r="N333" s="50"/>
      <c r="O333" s="50"/>
      <c r="P333" s="52"/>
      <c r="Q333" s="52"/>
    </row>
    <row r="334" spans="7:17" ht="15.75" customHeight="1" x14ac:dyDescent="0.35">
      <c r="G334" s="50"/>
      <c r="H334" s="50"/>
      <c r="I334" s="50"/>
      <c r="J334" s="50"/>
      <c r="K334" s="51"/>
      <c r="L334" s="50"/>
      <c r="M334" s="50"/>
      <c r="N334" s="50"/>
      <c r="O334" s="50"/>
      <c r="P334" s="52"/>
      <c r="Q334" s="52"/>
    </row>
    <row r="335" spans="7:17" ht="15.75" customHeight="1" x14ac:dyDescent="0.35">
      <c r="G335" s="50"/>
      <c r="H335" s="50"/>
      <c r="I335" s="50"/>
      <c r="J335" s="50"/>
      <c r="K335" s="51"/>
      <c r="L335" s="50"/>
      <c r="M335" s="50"/>
      <c r="N335" s="50"/>
      <c r="O335" s="50"/>
      <c r="P335" s="52"/>
      <c r="Q335" s="52"/>
    </row>
    <row r="336" spans="7:17" ht="15.75" customHeight="1" x14ac:dyDescent="0.35">
      <c r="G336" s="50"/>
      <c r="H336" s="50"/>
      <c r="I336" s="50"/>
      <c r="J336" s="50"/>
      <c r="K336" s="51"/>
      <c r="L336" s="50"/>
      <c r="M336" s="50"/>
      <c r="N336" s="50"/>
      <c r="O336" s="50"/>
      <c r="P336" s="52"/>
      <c r="Q336" s="52"/>
    </row>
    <row r="337" spans="7:17" ht="15.75" customHeight="1" x14ac:dyDescent="0.35">
      <c r="G337" s="50"/>
      <c r="H337" s="50"/>
      <c r="I337" s="50"/>
      <c r="J337" s="50"/>
      <c r="K337" s="51"/>
      <c r="L337" s="50"/>
      <c r="M337" s="50"/>
      <c r="N337" s="50"/>
      <c r="O337" s="50"/>
      <c r="P337" s="52"/>
      <c r="Q337" s="52"/>
    </row>
    <row r="338" spans="7:17" ht="15.75" customHeight="1" x14ac:dyDescent="0.35">
      <c r="G338" s="50"/>
      <c r="H338" s="50"/>
      <c r="I338" s="50"/>
      <c r="J338" s="50"/>
      <c r="K338" s="51"/>
      <c r="L338" s="50"/>
      <c r="M338" s="50"/>
      <c r="N338" s="50"/>
      <c r="O338" s="50"/>
      <c r="P338" s="52"/>
      <c r="Q338" s="52"/>
    </row>
    <row r="339" spans="7:17" ht="15.75" customHeight="1" x14ac:dyDescent="0.35">
      <c r="G339" s="50"/>
      <c r="H339" s="50"/>
      <c r="I339" s="50"/>
      <c r="J339" s="50"/>
      <c r="K339" s="51"/>
      <c r="L339" s="50"/>
      <c r="M339" s="50"/>
      <c r="N339" s="50"/>
      <c r="O339" s="50"/>
      <c r="P339" s="52"/>
      <c r="Q339" s="52"/>
    </row>
    <row r="340" spans="7:17" ht="15.75" customHeight="1" x14ac:dyDescent="0.35">
      <c r="G340" s="50"/>
      <c r="H340" s="50"/>
      <c r="I340" s="50"/>
      <c r="J340" s="50"/>
      <c r="K340" s="51"/>
      <c r="L340" s="50"/>
      <c r="M340" s="50"/>
      <c r="N340" s="50"/>
      <c r="O340" s="50"/>
      <c r="P340" s="52"/>
      <c r="Q340" s="52"/>
    </row>
    <row r="341" spans="7:17" ht="15.75" customHeight="1" x14ac:dyDescent="0.35">
      <c r="G341" s="50"/>
      <c r="H341" s="50"/>
      <c r="I341" s="50"/>
      <c r="J341" s="50"/>
      <c r="K341" s="51"/>
      <c r="L341" s="50"/>
      <c r="M341" s="50"/>
      <c r="N341" s="50"/>
      <c r="O341" s="50"/>
      <c r="P341" s="52"/>
      <c r="Q341" s="52"/>
    </row>
    <row r="342" spans="7:17" ht="15.75" customHeight="1" x14ac:dyDescent="0.35">
      <c r="G342" s="50"/>
      <c r="H342" s="50"/>
      <c r="I342" s="50"/>
      <c r="J342" s="50"/>
      <c r="K342" s="51"/>
      <c r="L342" s="50"/>
      <c r="M342" s="50"/>
      <c r="N342" s="50"/>
      <c r="O342" s="50"/>
      <c r="P342" s="52"/>
      <c r="Q342" s="52"/>
    </row>
    <row r="343" spans="7:17" ht="15.75" customHeight="1" x14ac:dyDescent="0.35">
      <c r="G343" s="50"/>
      <c r="H343" s="50"/>
      <c r="I343" s="50"/>
      <c r="J343" s="50"/>
      <c r="K343" s="51"/>
      <c r="L343" s="50"/>
      <c r="M343" s="50"/>
      <c r="N343" s="50"/>
      <c r="O343" s="50"/>
      <c r="P343" s="52"/>
      <c r="Q343" s="52"/>
    </row>
    <row r="344" spans="7:17" ht="15.75" customHeight="1" x14ac:dyDescent="0.35">
      <c r="G344" s="50"/>
      <c r="H344" s="50"/>
      <c r="I344" s="50"/>
      <c r="J344" s="50"/>
      <c r="K344" s="51"/>
      <c r="L344" s="50"/>
      <c r="M344" s="50"/>
      <c r="N344" s="50"/>
      <c r="O344" s="50"/>
      <c r="P344" s="52"/>
      <c r="Q344" s="52"/>
    </row>
    <row r="345" spans="7:17" ht="15.75" customHeight="1" x14ac:dyDescent="0.35">
      <c r="G345" s="50"/>
      <c r="H345" s="50"/>
      <c r="I345" s="50"/>
      <c r="J345" s="50"/>
      <c r="K345" s="51"/>
      <c r="L345" s="50"/>
      <c r="M345" s="50"/>
      <c r="N345" s="50"/>
      <c r="O345" s="50"/>
      <c r="P345" s="52"/>
      <c r="Q345" s="52"/>
    </row>
    <row r="346" spans="7:17" ht="15.75" customHeight="1" x14ac:dyDescent="0.35">
      <c r="G346" s="50"/>
      <c r="H346" s="50"/>
      <c r="I346" s="50"/>
      <c r="J346" s="50"/>
      <c r="K346" s="51"/>
      <c r="L346" s="50"/>
      <c r="M346" s="50"/>
      <c r="N346" s="50"/>
      <c r="O346" s="50"/>
      <c r="P346" s="52"/>
      <c r="Q346" s="52"/>
    </row>
    <row r="347" spans="7:17" ht="15.75" customHeight="1" x14ac:dyDescent="0.35">
      <c r="G347" s="50"/>
      <c r="H347" s="50"/>
      <c r="I347" s="50"/>
      <c r="J347" s="50"/>
      <c r="K347" s="51"/>
      <c r="L347" s="50"/>
      <c r="M347" s="50"/>
      <c r="N347" s="50"/>
      <c r="O347" s="50"/>
      <c r="P347" s="52"/>
      <c r="Q347" s="52"/>
    </row>
    <row r="348" spans="7:17" ht="15.75" customHeight="1" x14ac:dyDescent="0.35">
      <c r="G348" s="50"/>
      <c r="H348" s="50"/>
      <c r="I348" s="50"/>
      <c r="J348" s="50"/>
      <c r="K348" s="51"/>
      <c r="L348" s="50"/>
      <c r="M348" s="50"/>
      <c r="N348" s="50"/>
      <c r="O348" s="50"/>
      <c r="P348" s="52"/>
      <c r="Q348" s="52"/>
    </row>
    <row r="349" spans="7:17" ht="15.75" customHeight="1" x14ac:dyDescent="0.35">
      <c r="G349" s="50"/>
      <c r="H349" s="50"/>
      <c r="I349" s="50"/>
      <c r="J349" s="50"/>
      <c r="K349" s="51"/>
      <c r="L349" s="50"/>
      <c r="M349" s="50"/>
      <c r="N349" s="50"/>
      <c r="O349" s="50"/>
      <c r="P349" s="52"/>
      <c r="Q349" s="52"/>
    </row>
    <row r="350" spans="7:17" ht="15.75" customHeight="1" x14ac:dyDescent="0.35">
      <c r="G350" s="50"/>
      <c r="H350" s="50"/>
      <c r="I350" s="50"/>
      <c r="J350" s="50"/>
      <c r="K350" s="51"/>
      <c r="L350" s="50"/>
      <c r="M350" s="50"/>
      <c r="N350" s="50"/>
      <c r="O350" s="50"/>
      <c r="P350" s="52"/>
      <c r="Q350" s="52"/>
    </row>
    <row r="351" spans="7:17" ht="15.75" customHeight="1" x14ac:dyDescent="0.35">
      <c r="G351" s="50"/>
      <c r="H351" s="50"/>
      <c r="I351" s="50"/>
      <c r="J351" s="50"/>
      <c r="K351" s="51"/>
      <c r="L351" s="50"/>
      <c r="M351" s="50"/>
      <c r="N351" s="50"/>
      <c r="O351" s="50"/>
      <c r="P351" s="52"/>
      <c r="Q351" s="52"/>
    </row>
    <row r="352" spans="7:17" ht="15.75" customHeight="1" x14ac:dyDescent="0.35">
      <c r="G352" s="50"/>
      <c r="H352" s="50"/>
      <c r="I352" s="50"/>
      <c r="J352" s="50"/>
      <c r="K352" s="51"/>
      <c r="L352" s="50"/>
      <c r="M352" s="50"/>
      <c r="N352" s="50"/>
      <c r="O352" s="50"/>
      <c r="P352" s="52"/>
      <c r="Q352" s="52"/>
    </row>
    <row r="353" spans="7:17" ht="15.75" customHeight="1" x14ac:dyDescent="0.35">
      <c r="G353" s="50"/>
      <c r="H353" s="50"/>
      <c r="I353" s="50"/>
      <c r="J353" s="50"/>
      <c r="K353" s="51"/>
      <c r="L353" s="50"/>
      <c r="M353" s="50"/>
      <c r="N353" s="50"/>
      <c r="O353" s="50"/>
      <c r="P353" s="52"/>
      <c r="Q353" s="52"/>
    </row>
    <row r="354" spans="7:17" ht="15.75" customHeight="1" x14ac:dyDescent="0.35">
      <c r="G354" s="50"/>
      <c r="H354" s="50"/>
      <c r="I354" s="50"/>
      <c r="J354" s="50"/>
      <c r="K354" s="51"/>
      <c r="L354" s="50"/>
      <c r="M354" s="50"/>
      <c r="N354" s="50"/>
      <c r="O354" s="50"/>
      <c r="P354" s="52"/>
      <c r="Q354" s="52"/>
    </row>
    <row r="355" spans="7:17" ht="15.75" customHeight="1" x14ac:dyDescent="0.35">
      <c r="G355" s="50"/>
      <c r="H355" s="50"/>
      <c r="I355" s="50"/>
      <c r="J355" s="50"/>
      <c r="K355" s="51"/>
      <c r="L355" s="50"/>
      <c r="M355" s="50"/>
      <c r="N355" s="50"/>
      <c r="O355" s="50"/>
      <c r="P355" s="52"/>
      <c r="Q355" s="52"/>
    </row>
    <row r="356" spans="7:17" ht="15.75" customHeight="1" x14ac:dyDescent="0.35">
      <c r="G356" s="50"/>
      <c r="H356" s="50"/>
      <c r="I356" s="50"/>
      <c r="J356" s="50"/>
      <c r="K356" s="51"/>
      <c r="L356" s="50"/>
      <c r="M356" s="50"/>
      <c r="N356" s="50"/>
      <c r="O356" s="50"/>
      <c r="P356" s="52"/>
      <c r="Q356" s="52"/>
    </row>
    <row r="357" spans="7:17" ht="15.75" customHeight="1" x14ac:dyDescent="0.35">
      <c r="G357" s="50"/>
      <c r="H357" s="50"/>
      <c r="I357" s="50"/>
      <c r="J357" s="50"/>
      <c r="K357" s="51"/>
      <c r="L357" s="50"/>
      <c r="M357" s="50"/>
      <c r="N357" s="50"/>
      <c r="O357" s="50"/>
      <c r="P357" s="52"/>
      <c r="Q357" s="52"/>
    </row>
    <row r="358" spans="7:17" ht="15.75" customHeight="1" x14ac:dyDescent="0.35">
      <c r="G358" s="50"/>
      <c r="H358" s="50"/>
      <c r="I358" s="50"/>
      <c r="J358" s="50"/>
      <c r="K358" s="51"/>
      <c r="L358" s="50"/>
      <c r="M358" s="50"/>
      <c r="N358" s="50"/>
      <c r="O358" s="50"/>
      <c r="P358" s="52"/>
      <c r="Q358" s="52"/>
    </row>
    <row r="359" spans="7:17" ht="15.75" customHeight="1" x14ac:dyDescent="0.35">
      <c r="G359" s="50"/>
      <c r="H359" s="50"/>
      <c r="I359" s="50"/>
      <c r="J359" s="50"/>
      <c r="K359" s="51"/>
      <c r="L359" s="50"/>
      <c r="M359" s="50"/>
      <c r="N359" s="50"/>
      <c r="O359" s="50"/>
      <c r="P359" s="52"/>
      <c r="Q359" s="52"/>
    </row>
    <row r="360" spans="7:17" ht="15.75" customHeight="1" x14ac:dyDescent="0.35">
      <c r="G360" s="50"/>
      <c r="H360" s="50"/>
      <c r="I360" s="50"/>
      <c r="J360" s="50"/>
      <c r="K360" s="51"/>
      <c r="L360" s="50"/>
      <c r="M360" s="50"/>
      <c r="N360" s="50"/>
      <c r="O360" s="50"/>
      <c r="P360" s="52"/>
      <c r="Q360" s="52"/>
    </row>
    <row r="361" spans="7:17" ht="15.75" customHeight="1" x14ac:dyDescent="0.35">
      <c r="G361" s="50"/>
      <c r="H361" s="50"/>
      <c r="I361" s="50"/>
      <c r="J361" s="50"/>
      <c r="K361" s="51"/>
      <c r="L361" s="50"/>
      <c r="M361" s="50"/>
      <c r="N361" s="50"/>
      <c r="O361" s="50"/>
      <c r="P361" s="52"/>
      <c r="Q361" s="52"/>
    </row>
    <row r="362" spans="7:17" ht="15.75" customHeight="1" x14ac:dyDescent="0.35">
      <c r="G362" s="50"/>
      <c r="H362" s="50"/>
      <c r="I362" s="50"/>
      <c r="J362" s="50"/>
      <c r="K362" s="51"/>
      <c r="L362" s="50"/>
      <c r="M362" s="50"/>
      <c r="N362" s="50"/>
      <c r="O362" s="50"/>
      <c r="P362" s="52"/>
      <c r="Q362" s="52"/>
    </row>
    <row r="363" spans="7:17" ht="15.75" customHeight="1" x14ac:dyDescent="0.35">
      <c r="G363" s="50"/>
      <c r="H363" s="50"/>
      <c r="I363" s="50"/>
      <c r="J363" s="50"/>
      <c r="K363" s="51"/>
      <c r="L363" s="50"/>
      <c r="M363" s="50"/>
      <c r="N363" s="50"/>
      <c r="O363" s="50"/>
      <c r="P363" s="52"/>
      <c r="Q363" s="52"/>
    </row>
    <row r="364" spans="7:17" ht="15.75" customHeight="1" x14ac:dyDescent="0.35">
      <c r="G364" s="50"/>
      <c r="H364" s="50"/>
      <c r="I364" s="50"/>
      <c r="J364" s="50"/>
      <c r="K364" s="51"/>
      <c r="L364" s="50"/>
      <c r="M364" s="50"/>
      <c r="N364" s="50"/>
      <c r="O364" s="50"/>
      <c r="P364" s="52"/>
      <c r="Q364" s="52"/>
    </row>
    <row r="365" spans="7:17" ht="15.75" customHeight="1" x14ac:dyDescent="0.35">
      <c r="G365" s="50"/>
      <c r="H365" s="50"/>
      <c r="I365" s="50"/>
      <c r="J365" s="50"/>
      <c r="K365" s="51"/>
      <c r="L365" s="50"/>
      <c r="M365" s="50"/>
      <c r="N365" s="50"/>
      <c r="O365" s="50"/>
      <c r="P365" s="52"/>
      <c r="Q365" s="52"/>
    </row>
    <row r="366" spans="7:17" ht="15.75" customHeight="1" x14ac:dyDescent="0.35">
      <c r="G366" s="50"/>
      <c r="H366" s="50"/>
      <c r="I366" s="50"/>
      <c r="J366" s="50"/>
      <c r="K366" s="51"/>
      <c r="L366" s="50"/>
      <c r="M366" s="50"/>
      <c r="N366" s="50"/>
      <c r="O366" s="50"/>
      <c r="P366" s="52"/>
      <c r="Q366" s="52"/>
    </row>
    <row r="367" spans="7:17" ht="15.75" customHeight="1" x14ac:dyDescent="0.35">
      <c r="G367" s="50"/>
      <c r="H367" s="50"/>
      <c r="I367" s="50"/>
      <c r="J367" s="50"/>
      <c r="K367" s="51"/>
      <c r="L367" s="50"/>
      <c r="M367" s="50"/>
      <c r="N367" s="50"/>
      <c r="O367" s="50"/>
      <c r="P367" s="52"/>
      <c r="Q367" s="52"/>
    </row>
    <row r="368" spans="7:17" ht="15.75" customHeight="1" x14ac:dyDescent="0.35">
      <c r="G368" s="50"/>
      <c r="H368" s="50"/>
      <c r="I368" s="50"/>
      <c r="J368" s="50"/>
      <c r="K368" s="51"/>
      <c r="L368" s="50"/>
      <c r="M368" s="50"/>
      <c r="N368" s="50"/>
      <c r="O368" s="50"/>
      <c r="P368" s="52"/>
      <c r="Q368" s="52"/>
    </row>
    <row r="369" spans="7:17" ht="15.75" customHeight="1" x14ac:dyDescent="0.35">
      <c r="G369" s="50"/>
      <c r="H369" s="50"/>
      <c r="I369" s="50"/>
      <c r="J369" s="50"/>
      <c r="K369" s="51"/>
      <c r="L369" s="50"/>
      <c r="M369" s="50"/>
      <c r="N369" s="50"/>
      <c r="O369" s="50"/>
      <c r="P369" s="52"/>
      <c r="Q369" s="52"/>
    </row>
    <row r="370" spans="7:17" ht="15.75" customHeight="1" x14ac:dyDescent="0.35">
      <c r="G370" s="50"/>
      <c r="H370" s="50"/>
      <c r="I370" s="50"/>
      <c r="J370" s="50"/>
      <c r="K370" s="51"/>
      <c r="L370" s="50"/>
      <c r="M370" s="50"/>
      <c r="N370" s="50"/>
      <c r="O370" s="50"/>
      <c r="P370" s="52"/>
      <c r="Q370" s="52"/>
    </row>
    <row r="371" spans="7:17" ht="15.75" customHeight="1" x14ac:dyDescent="0.35">
      <c r="G371" s="50"/>
      <c r="H371" s="50"/>
      <c r="I371" s="50"/>
      <c r="J371" s="50"/>
      <c r="K371" s="51"/>
      <c r="L371" s="50"/>
      <c r="M371" s="50"/>
      <c r="N371" s="50"/>
      <c r="O371" s="50"/>
      <c r="P371" s="52"/>
      <c r="Q371" s="52"/>
    </row>
    <row r="372" spans="7:17" ht="15.75" customHeight="1" x14ac:dyDescent="0.35">
      <c r="G372" s="50"/>
      <c r="H372" s="50"/>
      <c r="I372" s="50"/>
      <c r="J372" s="50"/>
      <c r="K372" s="51"/>
      <c r="L372" s="50"/>
      <c r="M372" s="50"/>
      <c r="N372" s="50"/>
      <c r="O372" s="50"/>
      <c r="P372" s="52"/>
      <c r="Q372" s="52"/>
    </row>
    <row r="373" spans="7:17" ht="15.75" customHeight="1" x14ac:dyDescent="0.35">
      <c r="G373" s="50"/>
      <c r="H373" s="50"/>
      <c r="I373" s="50"/>
      <c r="J373" s="50"/>
      <c r="K373" s="51"/>
      <c r="L373" s="50"/>
      <c r="M373" s="50"/>
      <c r="N373" s="50"/>
      <c r="O373" s="50"/>
      <c r="P373" s="52"/>
      <c r="Q373" s="52"/>
    </row>
    <row r="374" spans="7:17" ht="15.75" customHeight="1" x14ac:dyDescent="0.35">
      <c r="G374" s="50"/>
      <c r="H374" s="50"/>
      <c r="I374" s="50"/>
      <c r="J374" s="50"/>
      <c r="K374" s="51"/>
      <c r="L374" s="50"/>
      <c r="M374" s="50"/>
      <c r="N374" s="50"/>
      <c r="O374" s="50"/>
      <c r="P374" s="52"/>
      <c r="Q374" s="52"/>
    </row>
    <row r="375" spans="7:17" ht="15.75" customHeight="1" x14ac:dyDescent="0.35">
      <c r="G375" s="50"/>
      <c r="H375" s="50"/>
      <c r="I375" s="50"/>
      <c r="J375" s="50"/>
      <c r="K375" s="51"/>
      <c r="L375" s="50"/>
      <c r="M375" s="50"/>
      <c r="N375" s="50"/>
      <c r="O375" s="50"/>
      <c r="P375" s="52"/>
      <c r="Q375" s="52"/>
    </row>
    <row r="376" spans="7:17" ht="15.75" customHeight="1" x14ac:dyDescent="0.35">
      <c r="G376" s="50"/>
      <c r="H376" s="50"/>
      <c r="I376" s="50"/>
      <c r="J376" s="50"/>
      <c r="K376" s="51"/>
      <c r="L376" s="50"/>
      <c r="M376" s="50"/>
      <c r="N376" s="50"/>
      <c r="O376" s="50"/>
      <c r="P376" s="52"/>
      <c r="Q376" s="52"/>
    </row>
    <row r="377" spans="7:17" ht="15.75" customHeight="1" x14ac:dyDescent="0.35">
      <c r="G377" s="50"/>
      <c r="H377" s="50"/>
      <c r="I377" s="50"/>
      <c r="J377" s="50"/>
      <c r="K377" s="51"/>
      <c r="L377" s="50"/>
      <c r="M377" s="50"/>
      <c r="N377" s="50"/>
      <c r="O377" s="50"/>
      <c r="P377" s="52"/>
      <c r="Q377" s="52"/>
    </row>
    <row r="378" spans="7:17" ht="15.75" customHeight="1" x14ac:dyDescent="0.35">
      <c r="G378" s="50"/>
      <c r="H378" s="50"/>
      <c r="I378" s="50"/>
      <c r="J378" s="50"/>
      <c r="K378" s="51"/>
      <c r="L378" s="50"/>
      <c r="M378" s="50"/>
      <c r="N378" s="50"/>
      <c r="O378" s="50"/>
      <c r="P378" s="52"/>
      <c r="Q378" s="52"/>
    </row>
    <row r="379" spans="7:17" ht="15.75" customHeight="1" x14ac:dyDescent="0.35">
      <c r="G379" s="50"/>
      <c r="H379" s="50"/>
      <c r="I379" s="50"/>
      <c r="J379" s="50"/>
      <c r="K379" s="51"/>
      <c r="L379" s="50"/>
      <c r="M379" s="50"/>
      <c r="N379" s="50"/>
      <c r="O379" s="50"/>
      <c r="P379" s="52"/>
      <c r="Q379" s="52"/>
    </row>
    <row r="380" spans="7:17" ht="15.75" customHeight="1" x14ac:dyDescent="0.35">
      <c r="G380" s="50"/>
      <c r="H380" s="50"/>
      <c r="I380" s="50"/>
      <c r="J380" s="50"/>
      <c r="K380" s="51"/>
      <c r="L380" s="50"/>
      <c r="M380" s="50"/>
      <c r="N380" s="50"/>
      <c r="O380" s="50"/>
      <c r="P380" s="52"/>
      <c r="Q380" s="52"/>
    </row>
    <row r="381" spans="7:17" ht="15.75" customHeight="1" x14ac:dyDescent="0.35">
      <c r="G381" s="50"/>
      <c r="H381" s="50"/>
      <c r="I381" s="50"/>
      <c r="J381" s="50"/>
      <c r="K381" s="51"/>
      <c r="L381" s="50"/>
      <c r="M381" s="50"/>
      <c r="N381" s="50"/>
      <c r="O381" s="50"/>
      <c r="P381" s="52"/>
      <c r="Q381" s="52"/>
    </row>
    <row r="382" spans="7:17" ht="15.75" customHeight="1" x14ac:dyDescent="0.35">
      <c r="G382" s="50"/>
      <c r="H382" s="50"/>
      <c r="I382" s="50"/>
      <c r="J382" s="50"/>
      <c r="K382" s="51"/>
      <c r="L382" s="50"/>
      <c r="M382" s="50"/>
      <c r="N382" s="50"/>
      <c r="O382" s="50"/>
      <c r="P382" s="52"/>
      <c r="Q382" s="52"/>
    </row>
    <row r="383" spans="7:17" ht="15.75" customHeight="1" x14ac:dyDescent="0.35">
      <c r="G383" s="50"/>
      <c r="H383" s="50"/>
      <c r="I383" s="50"/>
      <c r="J383" s="50"/>
      <c r="K383" s="51"/>
      <c r="L383" s="50"/>
      <c r="M383" s="50"/>
      <c r="N383" s="50"/>
      <c r="O383" s="50"/>
      <c r="P383" s="52"/>
      <c r="Q383" s="52"/>
    </row>
    <row r="384" spans="7:17" ht="15.75" customHeight="1" x14ac:dyDescent="0.35">
      <c r="G384" s="50"/>
      <c r="H384" s="50"/>
      <c r="I384" s="50"/>
      <c r="J384" s="50"/>
      <c r="K384" s="51"/>
      <c r="L384" s="50"/>
      <c r="M384" s="50"/>
      <c r="N384" s="50"/>
      <c r="O384" s="50"/>
      <c r="P384" s="52"/>
      <c r="Q384" s="52"/>
    </row>
    <row r="385" spans="7:17" ht="15.75" customHeight="1" x14ac:dyDescent="0.35">
      <c r="G385" s="50"/>
      <c r="H385" s="50"/>
      <c r="I385" s="50"/>
      <c r="J385" s="50"/>
      <c r="K385" s="51"/>
      <c r="L385" s="50"/>
      <c r="M385" s="50"/>
      <c r="N385" s="50"/>
      <c r="O385" s="50"/>
      <c r="P385" s="52"/>
      <c r="Q385" s="52"/>
    </row>
    <row r="386" spans="7:17" ht="15.75" customHeight="1" x14ac:dyDescent="0.35">
      <c r="G386" s="50"/>
      <c r="H386" s="50"/>
      <c r="I386" s="50"/>
      <c r="J386" s="50"/>
      <c r="K386" s="51"/>
      <c r="L386" s="50"/>
      <c r="M386" s="50"/>
      <c r="N386" s="50"/>
      <c r="O386" s="50"/>
      <c r="P386" s="52"/>
      <c r="Q386" s="52"/>
    </row>
    <row r="387" spans="7:17" ht="15.75" customHeight="1" x14ac:dyDescent="0.35">
      <c r="G387" s="50"/>
      <c r="H387" s="50"/>
      <c r="I387" s="50"/>
      <c r="J387" s="50"/>
      <c r="K387" s="51"/>
      <c r="L387" s="50"/>
      <c r="M387" s="50"/>
      <c r="N387" s="50"/>
      <c r="O387" s="50"/>
      <c r="P387" s="52"/>
      <c r="Q387" s="52"/>
    </row>
    <row r="388" spans="7:17" ht="15.75" customHeight="1" x14ac:dyDescent="0.35">
      <c r="G388" s="50"/>
      <c r="H388" s="50"/>
      <c r="I388" s="50"/>
      <c r="J388" s="50"/>
      <c r="K388" s="51"/>
      <c r="L388" s="50"/>
      <c r="M388" s="50"/>
      <c r="N388" s="50"/>
      <c r="O388" s="50"/>
      <c r="P388" s="52"/>
      <c r="Q388" s="52"/>
    </row>
    <row r="389" spans="7:17" ht="15.75" customHeight="1" x14ac:dyDescent="0.35">
      <c r="G389" s="50"/>
      <c r="H389" s="50"/>
      <c r="I389" s="50"/>
      <c r="J389" s="50"/>
      <c r="K389" s="51"/>
      <c r="L389" s="50"/>
      <c r="M389" s="50"/>
      <c r="N389" s="50"/>
      <c r="O389" s="50"/>
      <c r="P389" s="52"/>
      <c r="Q389" s="52"/>
    </row>
    <row r="390" spans="7:17" ht="15.75" customHeight="1" x14ac:dyDescent="0.35">
      <c r="G390" s="50"/>
      <c r="H390" s="50"/>
      <c r="I390" s="50"/>
      <c r="J390" s="50"/>
      <c r="K390" s="51"/>
      <c r="L390" s="50"/>
      <c r="M390" s="50"/>
      <c r="N390" s="50"/>
      <c r="O390" s="50"/>
      <c r="P390" s="52"/>
      <c r="Q390" s="52"/>
    </row>
    <row r="391" spans="7:17" ht="15.75" customHeight="1" x14ac:dyDescent="0.35">
      <c r="G391" s="50"/>
      <c r="H391" s="50"/>
      <c r="I391" s="50"/>
      <c r="J391" s="50"/>
      <c r="K391" s="51"/>
      <c r="L391" s="50"/>
      <c r="M391" s="50"/>
      <c r="N391" s="50"/>
      <c r="O391" s="50"/>
      <c r="P391" s="52"/>
      <c r="Q391" s="52"/>
    </row>
    <row r="392" spans="7:17" ht="15.75" customHeight="1" x14ac:dyDescent="0.35">
      <c r="G392" s="50"/>
      <c r="H392" s="50"/>
      <c r="I392" s="50"/>
      <c r="J392" s="50"/>
      <c r="K392" s="51"/>
      <c r="L392" s="50"/>
      <c r="M392" s="50"/>
      <c r="N392" s="50"/>
      <c r="O392" s="50"/>
      <c r="P392" s="52"/>
      <c r="Q392" s="52"/>
    </row>
    <row r="393" spans="7:17" ht="15.75" customHeight="1" x14ac:dyDescent="0.35">
      <c r="G393" s="50"/>
      <c r="H393" s="50"/>
      <c r="I393" s="50"/>
      <c r="J393" s="50"/>
      <c r="K393" s="51"/>
      <c r="L393" s="50"/>
      <c r="M393" s="50"/>
      <c r="N393" s="50"/>
      <c r="O393" s="50"/>
      <c r="P393" s="52"/>
      <c r="Q393" s="52"/>
    </row>
    <row r="394" spans="7:17" ht="15.75" customHeight="1" x14ac:dyDescent="0.35">
      <c r="G394" s="50"/>
      <c r="H394" s="50"/>
      <c r="I394" s="50"/>
      <c r="J394" s="50"/>
      <c r="K394" s="51"/>
      <c r="L394" s="50"/>
      <c r="M394" s="50"/>
      <c r="N394" s="50"/>
      <c r="O394" s="50"/>
      <c r="P394" s="52"/>
      <c r="Q394" s="52"/>
    </row>
    <row r="395" spans="7:17" ht="15.75" customHeight="1" x14ac:dyDescent="0.35">
      <c r="G395" s="50"/>
      <c r="H395" s="50"/>
      <c r="I395" s="50"/>
      <c r="J395" s="50"/>
      <c r="K395" s="51"/>
      <c r="L395" s="50"/>
      <c r="M395" s="50"/>
      <c r="N395" s="50"/>
      <c r="O395" s="50"/>
      <c r="P395" s="52"/>
      <c r="Q395" s="52"/>
    </row>
    <row r="396" spans="7:17" ht="15.75" customHeight="1" x14ac:dyDescent="0.35">
      <c r="G396" s="50"/>
      <c r="H396" s="50"/>
      <c r="I396" s="50"/>
      <c r="J396" s="50"/>
      <c r="K396" s="51"/>
      <c r="L396" s="50"/>
      <c r="M396" s="50"/>
      <c r="N396" s="50"/>
      <c r="O396" s="50"/>
      <c r="P396" s="52"/>
      <c r="Q396" s="52"/>
    </row>
    <row r="397" spans="7:17" ht="15.75" customHeight="1" x14ac:dyDescent="0.35">
      <c r="G397" s="50"/>
      <c r="H397" s="50"/>
      <c r="I397" s="50"/>
      <c r="J397" s="50"/>
      <c r="K397" s="51"/>
      <c r="L397" s="50"/>
      <c r="M397" s="50"/>
      <c r="N397" s="50"/>
      <c r="O397" s="50"/>
      <c r="P397" s="52"/>
      <c r="Q397" s="52"/>
    </row>
    <row r="398" spans="7:17" ht="15.75" customHeight="1" x14ac:dyDescent="0.35">
      <c r="G398" s="50"/>
      <c r="H398" s="50"/>
      <c r="I398" s="50"/>
      <c r="J398" s="50"/>
      <c r="K398" s="51"/>
      <c r="L398" s="50"/>
      <c r="M398" s="50"/>
      <c r="N398" s="50"/>
      <c r="O398" s="50"/>
      <c r="P398" s="52"/>
      <c r="Q398" s="52"/>
    </row>
    <row r="399" spans="7:17" ht="15.75" customHeight="1" x14ac:dyDescent="0.35">
      <c r="G399" s="50"/>
      <c r="H399" s="50"/>
      <c r="I399" s="50"/>
      <c r="J399" s="50"/>
      <c r="K399" s="51"/>
      <c r="L399" s="50"/>
      <c r="M399" s="50"/>
      <c r="N399" s="50"/>
      <c r="O399" s="50"/>
      <c r="P399" s="52"/>
      <c r="Q399" s="52"/>
    </row>
    <row r="400" spans="7:17" ht="15.75" customHeight="1" x14ac:dyDescent="0.35">
      <c r="G400" s="50"/>
      <c r="H400" s="50"/>
      <c r="I400" s="50"/>
      <c r="J400" s="50"/>
      <c r="K400" s="51"/>
      <c r="L400" s="50"/>
      <c r="M400" s="50"/>
      <c r="N400" s="50"/>
      <c r="O400" s="50"/>
      <c r="P400" s="52"/>
      <c r="Q400" s="52"/>
    </row>
    <row r="401" spans="7:17" ht="15.75" customHeight="1" x14ac:dyDescent="0.35">
      <c r="G401" s="50"/>
      <c r="H401" s="50"/>
      <c r="I401" s="50"/>
      <c r="J401" s="50"/>
      <c r="K401" s="51"/>
      <c r="L401" s="50"/>
      <c r="M401" s="50"/>
      <c r="N401" s="50"/>
      <c r="O401" s="50"/>
      <c r="P401" s="52"/>
      <c r="Q401" s="52"/>
    </row>
    <row r="402" spans="7:17" ht="15.75" customHeight="1" x14ac:dyDescent="0.35">
      <c r="G402" s="50"/>
      <c r="H402" s="50"/>
      <c r="I402" s="50"/>
      <c r="J402" s="50"/>
      <c r="K402" s="51"/>
      <c r="L402" s="50"/>
      <c r="M402" s="50"/>
      <c r="N402" s="50"/>
      <c r="O402" s="50"/>
      <c r="P402" s="52"/>
      <c r="Q402" s="52"/>
    </row>
    <row r="403" spans="7:17" ht="15.75" customHeight="1" x14ac:dyDescent="0.35">
      <c r="G403" s="50"/>
      <c r="H403" s="50"/>
      <c r="I403" s="50"/>
      <c r="J403" s="50"/>
      <c r="K403" s="51"/>
      <c r="L403" s="50"/>
      <c r="M403" s="50"/>
      <c r="N403" s="50"/>
      <c r="O403" s="50"/>
      <c r="P403" s="52"/>
      <c r="Q403" s="52"/>
    </row>
    <row r="404" spans="7:17" ht="15.75" customHeight="1" x14ac:dyDescent="0.35">
      <c r="G404" s="50"/>
      <c r="H404" s="50"/>
      <c r="I404" s="50"/>
      <c r="J404" s="50"/>
      <c r="K404" s="51"/>
      <c r="L404" s="50"/>
      <c r="M404" s="50"/>
      <c r="N404" s="50"/>
      <c r="O404" s="50"/>
      <c r="P404" s="52"/>
      <c r="Q404" s="52"/>
    </row>
    <row r="405" spans="7:17" ht="15.75" customHeight="1" x14ac:dyDescent="0.35">
      <c r="G405" s="50"/>
      <c r="H405" s="50"/>
      <c r="I405" s="50"/>
      <c r="J405" s="50"/>
      <c r="K405" s="51"/>
      <c r="L405" s="50"/>
      <c r="M405" s="50"/>
      <c r="N405" s="50"/>
      <c r="O405" s="50"/>
      <c r="P405" s="52"/>
      <c r="Q405" s="52"/>
    </row>
    <row r="406" spans="7:17" ht="15.75" customHeight="1" x14ac:dyDescent="0.35">
      <c r="G406" s="50"/>
      <c r="H406" s="50"/>
      <c r="I406" s="50"/>
      <c r="J406" s="50"/>
      <c r="K406" s="51"/>
      <c r="L406" s="50"/>
      <c r="M406" s="50"/>
      <c r="N406" s="50"/>
      <c r="O406" s="50"/>
      <c r="P406" s="52"/>
      <c r="Q406" s="52"/>
    </row>
    <row r="407" spans="7:17" ht="15.75" customHeight="1" x14ac:dyDescent="0.35">
      <c r="G407" s="50"/>
      <c r="H407" s="50"/>
      <c r="I407" s="50"/>
      <c r="J407" s="50"/>
      <c r="K407" s="51"/>
      <c r="L407" s="50"/>
      <c r="M407" s="50"/>
      <c r="N407" s="50"/>
      <c r="O407" s="50"/>
      <c r="P407" s="52"/>
      <c r="Q407" s="52"/>
    </row>
    <row r="408" spans="7:17" ht="15.75" customHeight="1" x14ac:dyDescent="0.35">
      <c r="G408" s="50"/>
      <c r="H408" s="50"/>
      <c r="I408" s="50"/>
      <c r="J408" s="50"/>
      <c r="K408" s="51"/>
      <c r="L408" s="50"/>
      <c r="M408" s="50"/>
      <c r="N408" s="50"/>
      <c r="O408" s="50"/>
      <c r="P408" s="52"/>
      <c r="Q408" s="52"/>
    </row>
    <row r="409" spans="7:17" ht="15.75" customHeight="1" x14ac:dyDescent="0.35">
      <c r="G409" s="50"/>
      <c r="H409" s="50"/>
      <c r="I409" s="50"/>
      <c r="J409" s="50"/>
      <c r="K409" s="51"/>
      <c r="L409" s="50"/>
      <c r="M409" s="50"/>
      <c r="N409" s="50"/>
      <c r="O409" s="50"/>
      <c r="P409" s="52"/>
      <c r="Q409" s="52"/>
    </row>
    <row r="410" spans="7:17" ht="15.75" customHeight="1" x14ac:dyDescent="0.35">
      <c r="G410" s="50"/>
      <c r="H410" s="50"/>
      <c r="I410" s="50"/>
      <c r="J410" s="50"/>
      <c r="K410" s="51"/>
      <c r="L410" s="50"/>
      <c r="M410" s="50"/>
      <c r="N410" s="50"/>
      <c r="O410" s="50"/>
      <c r="P410" s="52"/>
      <c r="Q410" s="52"/>
    </row>
    <row r="411" spans="7:17" ht="15.75" customHeight="1" x14ac:dyDescent="0.35">
      <c r="G411" s="50"/>
      <c r="H411" s="50"/>
      <c r="I411" s="50"/>
      <c r="J411" s="50"/>
      <c r="K411" s="51"/>
      <c r="L411" s="50"/>
      <c r="M411" s="50"/>
      <c r="N411" s="50"/>
      <c r="O411" s="50"/>
      <c r="P411" s="52"/>
      <c r="Q411" s="52"/>
    </row>
    <row r="412" spans="7:17" ht="15.75" customHeight="1" x14ac:dyDescent="0.35">
      <c r="G412" s="50"/>
      <c r="H412" s="50"/>
      <c r="I412" s="50"/>
      <c r="J412" s="50"/>
      <c r="K412" s="51"/>
      <c r="L412" s="50"/>
      <c r="M412" s="50"/>
      <c r="N412" s="50"/>
      <c r="O412" s="50"/>
      <c r="P412" s="52"/>
      <c r="Q412" s="52"/>
    </row>
    <row r="413" spans="7:17" ht="15.75" customHeight="1" x14ac:dyDescent="0.35">
      <c r="G413" s="50"/>
      <c r="H413" s="50"/>
      <c r="I413" s="50"/>
      <c r="J413" s="50"/>
      <c r="K413" s="51"/>
      <c r="L413" s="50"/>
      <c r="M413" s="50"/>
      <c r="N413" s="50"/>
      <c r="O413" s="50"/>
      <c r="P413" s="52"/>
      <c r="Q413" s="52"/>
    </row>
    <row r="414" spans="7:17" ht="15.75" customHeight="1" x14ac:dyDescent="0.35">
      <c r="G414" s="50"/>
      <c r="H414" s="50"/>
      <c r="I414" s="50"/>
      <c r="J414" s="50"/>
      <c r="K414" s="51"/>
      <c r="L414" s="50"/>
      <c r="M414" s="50"/>
      <c r="N414" s="50"/>
      <c r="O414" s="50"/>
      <c r="P414" s="52"/>
      <c r="Q414" s="52"/>
    </row>
    <row r="415" spans="7:17" ht="15.75" customHeight="1" x14ac:dyDescent="0.35">
      <c r="G415" s="50"/>
      <c r="H415" s="50"/>
      <c r="I415" s="50"/>
      <c r="J415" s="50"/>
      <c r="K415" s="51"/>
      <c r="L415" s="50"/>
      <c r="M415" s="50"/>
      <c r="N415" s="50"/>
      <c r="O415" s="50"/>
      <c r="P415" s="52"/>
      <c r="Q415" s="52"/>
    </row>
    <row r="416" spans="7:17" ht="15.75" customHeight="1" x14ac:dyDescent="0.35">
      <c r="G416" s="50"/>
      <c r="H416" s="50"/>
      <c r="I416" s="50"/>
      <c r="J416" s="50"/>
      <c r="K416" s="51"/>
      <c r="L416" s="50"/>
      <c r="M416" s="50"/>
      <c r="N416" s="50"/>
      <c r="O416" s="50"/>
      <c r="P416" s="52"/>
      <c r="Q416" s="52"/>
    </row>
    <row r="417" spans="7:17" ht="15.75" customHeight="1" x14ac:dyDescent="0.35">
      <c r="G417" s="50"/>
      <c r="H417" s="50"/>
      <c r="I417" s="50"/>
      <c r="J417" s="50"/>
      <c r="K417" s="51"/>
      <c r="L417" s="50"/>
      <c r="M417" s="50"/>
      <c r="N417" s="50"/>
      <c r="O417" s="50"/>
      <c r="P417" s="52"/>
      <c r="Q417" s="52"/>
    </row>
    <row r="418" spans="7:17" ht="15.75" customHeight="1" x14ac:dyDescent="0.35">
      <c r="G418" s="50"/>
      <c r="H418" s="50"/>
      <c r="I418" s="50"/>
      <c r="J418" s="50"/>
      <c r="K418" s="51"/>
      <c r="L418" s="50"/>
      <c r="M418" s="50"/>
      <c r="N418" s="50"/>
      <c r="O418" s="50"/>
      <c r="P418" s="52"/>
      <c r="Q418" s="52"/>
    </row>
    <row r="419" spans="7:17" ht="15.75" customHeight="1" x14ac:dyDescent="0.35">
      <c r="G419" s="50"/>
      <c r="H419" s="50"/>
      <c r="I419" s="50"/>
      <c r="J419" s="50"/>
      <c r="K419" s="51"/>
      <c r="L419" s="50"/>
      <c r="M419" s="50"/>
      <c r="N419" s="50"/>
      <c r="O419" s="50"/>
      <c r="P419" s="52"/>
      <c r="Q419" s="52"/>
    </row>
    <row r="420" spans="7:17" ht="15.75" customHeight="1" x14ac:dyDescent="0.35">
      <c r="G420" s="50"/>
      <c r="H420" s="50"/>
      <c r="I420" s="50"/>
      <c r="J420" s="50"/>
      <c r="K420" s="51"/>
      <c r="L420" s="50"/>
      <c r="M420" s="50"/>
      <c r="N420" s="50"/>
      <c r="O420" s="50"/>
      <c r="P420" s="52"/>
      <c r="Q420" s="52"/>
    </row>
    <row r="421" spans="7:17" ht="15.75" customHeight="1" x14ac:dyDescent="0.35">
      <c r="G421" s="50"/>
      <c r="H421" s="50"/>
      <c r="I421" s="50"/>
      <c r="J421" s="50"/>
      <c r="K421" s="51"/>
      <c r="L421" s="50"/>
      <c r="M421" s="50"/>
      <c r="N421" s="50"/>
      <c r="O421" s="50"/>
      <c r="P421" s="52"/>
      <c r="Q421" s="52"/>
    </row>
    <row r="422" spans="7:17" ht="15.75" customHeight="1" x14ac:dyDescent="0.35">
      <c r="G422" s="50"/>
      <c r="H422" s="50"/>
      <c r="I422" s="50"/>
      <c r="J422" s="50"/>
      <c r="K422" s="51"/>
      <c r="L422" s="50"/>
      <c r="M422" s="50"/>
      <c r="N422" s="50"/>
      <c r="O422" s="50"/>
      <c r="P422" s="52"/>
      <c r="Q422" s="52"/>
    </row>
    <row r="423" spans="7:17" ht="15.75" customHeight="1" x14ac:dyDescent="0.35">
      <c r="G423" s="50"/>
      <c r="H423" s="50"/>
      <c r="I423" s="50"/>
      <c r="J423" s="50"/>
      <c r="K423" s="51"/>
      <c r="L423" s="50"/>
      <c r="M423" s="50"/>
      <c r="N423" s="50"/>
      <c r="O423" s="50"/>
      <c r="P423" s="52"/>
      <c r="Q423" s="52"/>
    </row>
    <row r="424" spans="7:17" ht="15.75" customHeight="1" x14ac:dyDescent="0.35">
      <c r="G424" s="50"/>
      <c r="H424" s="50"/>
      <c r="I424" s="50"/>
      <c r="J424" s="50"/>
      <c r="K424" s="51"/>
      <c r="L424" s="50"/>
      <c r="M424" s="50"/>
      <c r="N424" s="50"/>
      <c r="O424" s="50"/>
      <c r="P424" s="52"/>
      <c r="Q424" s="52"/>
    </row>
    <row r="425" spans="7:17" ht="15.75" customHeight="1" x14ac:dyDescent="0.35">
      <c r="G425" s="50"/>
      <c r="H425" s="50"/>
      <c r="I425" s="50"/>
      <c r="J425" s="50"/>
      <c r="K425" s="51"/>
      <c r="L425" s="50"/>
      <c r="M425" s="50"/>
      <c r="N425" s="50"/>
      <c r="O425" s="50"/>
      <c r="P425" s="52"/>
      <c r="Q425" s="52"/>
    </row>
    <row r="426" spans="7:17" ht="15.75" customHeight="1" x14ac:dyDescent="0.35">
      <c r="G426" s="50"/>
      <c r="H426" s="50"/>
      <c r="I426" s="50"/>
      <c r="J426" s="50"/>
      <c r="K426" s="51"/>
      <c r="L426" s="50"/>
      <c r="M426" s="50"/>
      <c r="N426" s="50"/>
      <c r="O426" s="50"/>
      <c r="P426" s="52"/>
      <c r="Q426" s="52"/>
    </row>
    <row r="427" spans="7:17" ht="15.75" customHeight="1" x14ac:dyDescent="0.35">
      <c r="G427" s="50"/>
      <c r="H427" s="50"/>
      <c r="I427" s="50"/>
      <c r="J427" s="50"/>
      <c r="K427" s="51"/>
      <c r="L427" s="50"/>
      <c r="M427" s="50"/>
      <c r="N427" s="50"/>
      <c r="O427" s="50"/>
      <c r="P427" s="52"/>
      <c r="Q427" s="52"/>
    </row>
    <row r="428" spans="7:17" ht="15.75" customHeight="1" x14ac:dyDescent="0.35">
      <c r="G428" s="50"/>
      <c r="H428" s="50"/>
      <c r="I428" s="50"/>
      <c r="J428" s="50"/>
      <c r="K428" s="51"/>
      <c r="L428" s="50"/>
      <c r="M428" s="50"/>
      <c r="N428" s="50"/>
      <c r="O428" s="50"/>
      <c r="P428" s="52"/>
      <c r="Q428" s="52"/>
    </row>
    <row r="429" spans="7:17" ht="15.75" customHeight="1" x14ac:dyDescent="0.35">
      <c r="G429" s="50"/>
      <c r="H429" s="50"/>
      <c r="I429" s="50"/>
      <c r="J429" s="50"/>
      <c r="K429" s="51"/>
      <c r="L429" s="50"/>
      <c r="M429" s="50"/>
      <c r="N429" s="50"/>
      <c r="O429" s="50"/>
      <c r="P429" s="52"/>
      <c r="Q429" s="52"/>
    </row>
    <row r="430" spans="7:17" ht="15.75" customHeight="1" x14ac:dyDescent="0.35">
      <c r="G430" s="50"/>
      <c r="H430" s="50"/>
      <c r="I430" s="50"/>
      <c r="J430" s="50"/>
      <c r="K430" s="51"/>
      <c r="L430" s="50"/>
      <c r="M430" s="50"/>
      <c r="N430" s="50"/>
      <c r="O430" s="50"/>
      <c r="P430" s="52"/>
      <c r="Q430" s="52"/>
    </row>
    <row r="431" spans="7:17" ht="15.75" customHeight="1" x14ac:dyDescent="0.35">
      <c r="G431" s="50"/>
      <c r="H431" s="50"/>
      <c r="I431" s="50"/>
      <c r="J431" s="50"/>
      <c r="K431" s="51"/>
      <c r="L431" s="50"/>
      <c r="M431" s="50"/>
      <c r="N431" s="50"/>
      <c r="O431" s="50"/>
      <c r="P431" s="52"/>
      <c r="Q431" s="52"/>
    </row>
    <row r="432" spans="7:17" ht="15.75" customHeight="1" x14ac:dyDescent="0.35">
      <c r="G432" s="50"/>
      <c r="H432" s="50"/>
      <c r="I432" s="50"/>
      <c r="J432" s="50"/>
      <c r="K432" s="51"/>
      <c r="L432" s="50"/>
      <c r="M432" s="50"/>
      <c r="N432" s="50"/>
      <c r="O432" s="50"/>
      <c r="P432" s="52"/>
      <c r="Q432" s="52"/>
    </row>
    <row r="433" spans="7:17" ht="15.75" customHeight="1" x14ac:dyDescent="0.35">
      <c r="G433" s="50"/>
      <c r="H433" s="50"/>
      <c r="I433" s="50"/>
      <c r="J433" s="50"/>
      <c r="K433" s="51"/>
      <c r="L433" s="50"/>
      <c r="M433" s="50"/>
      <c r="N433" s="50"/>
      <c r="O433" s="50"/>
      <c r="P433" s="52"/>
      <c r="Q433" s="52"/>
    </row>
    <row r="434" spans="7:17" ht="15.75" customHeight="1" x14ac:dyDescent="0.35">
      <c r="G434" s="50"/>
      <c r="H434" s="50"/>
      <c r="I434" s="50"/>
      <c r="J434" s="50"/>
      <c r="K434" s="51"/>
      <c r="L434" s="50"/>
      <c r="M434" s="50"/>
      <c r="N434" s="50"/>
      <c r="O434" s="50"/>
      <c r="P434" s="52"/>
      <c r="Q434" s="52"/>
    </row>
    <row r="435" spans="7:17" ht="15.75" customHeight="1" x14ac:dyDescent="0.35">
      <c r="G435" s="50"/>
      <c r="H435" s="50"/>
      <c r="I435" s="50"/>
      <c r="J435" s="50"/>
      <c r="K435" s="51"/>
      <c r="L435" s="50"/>
      <c r="M435" s="50"/>
      <c r="N435" s="50"/>
      <c r="O435" s="50"/>
      <c r="P435" s="52"/>
      <c r="Q435" s="52"/>
    </row>
    <row r="436" spans="7:17" ht="15.75" customHeight="1" x14ac:dyDescent="0.35">
      <c r="G436" s="50"/>
      <c r="H436" s="50"/>
      <c r="I436" s="50"/>
      <c r="J436" s="50"/>
      <c r="K436" s="51"/>
      <c r="L436" s="50"/>
      <c r="M436" s="50"/>
      <c r="N436" s="50"/>
      <c r="O436" s="50"/>
      <c r="P436" s="52"/>
      <c r="Q436" s="52"/>
    </row>
    <row r="437" spans="7:17" ht="15.75" customHeight="1" x14ac:dyDescent="0.35">
      <c r="G437" s="50"/>
      <c r="H437" s="50"/>
      <c r="I437" s="50"/>
      <c r="J437" s="50"/>
      <c r="K437" s="51"/>
      <c r="L437" s="50"/>
      <c r="M437" s="50"/>
      <c r="N437" s="50"/>
      <c r="O437" s="50"/>
      <c r="P437" s="52"/>
      <c r="Q437" s="52"/>
    </row>
    <row r="438" spans="7:17" ht="15.75" customHeight="1" x14ac:dyDescent="0.35">
      <c r="G438" s="50"/>
      <c r="H438" s="50"/>
      <c r="I438" s="50"/>
      <c r="J438" s="50"/>
      <c r="K438" s="51"/>
      <c r="L438" s="50"/>
      <c r="M438" s="50"/>
      <c r="N438" s="50"/>
      <c r="O438" s="50"/>
      <c r="P438" s="52"/>
      <c r="Q438" s="52"/>
    </row>
    <row r="439" spans="7:17" ht="15.75" customHeight="1" x14ac:dyDescent="0.35">
      <c r="G439" s="50"/>
      <c r="H439" s="50"/>
      <c r="I439" s="50"/>
      <c r="J439" s="50"/>
      <c r="K439" s="51"/>
      <c r="L439" s="50"/>
      <c r="M439" s="50"/>
      <c r="N439" s="50"/>
      <c r="O439" s="50"/>
      <c r="P439" s="52"/>
      <c r="Q439" s="52"/>
    </row>
    <row r="440" spans="7:17" ht="15.75" customHeight="1" x14ac:dyDescent="0.35">
      <c r="G440" s="50"/>
      <c r="H440" s="50"/>
      <c r="I440" s="50"/>
      <c r="J440" s="50"/>
      <c r="K440" s="51"/>
      <c r="L440" s="50"/>
      <c r="M440" s="50"/>
      <c r="N440" s="50"/>
      <c r="O440" s="50"/>
      <c r="P440" s="52"/>
      <c r="Q440" s="52"/>
    </row>
    <row r="441" spans="7:17" ht="15.75" customHeight="1" x14ac:dyDescent="0.35">
      <c r="G441" s="50"/>
      <c r="H441" s="50"/>
      <c r="I441" s="50"/>
      <c r="J441" s="50"/>
      <c r="K441" s="51"/>
      <c r="L441" s="50"/>
      <c r="M441" s="50"/>
      <c r="N441" s="50"/>
      <c r="O441" s="50"/>
      <c r="P441" s="52"/>
      <c r="Q441" s="52"/>
    </row>
    <row r="442" spans="7:17" ht="15.75" customHeight="1" x14ac:dyDescent="0.35">
      <c r="G442" s="50"/>
      <c r="H442" s="50"/>
      <c r="I442" s="50"/>
      <c r="J442" s="50"/>
      <c r="K442" s="51"/>
      <c r="L442" s="50"/>
      <c r="M442" s="50"/>
      <c r="N442" s="50"/>
      <c r="O442" s="50"/>
      <c r="P442" s="52"/>
      <c r="Q442" s="52"/>
    </row>
    <row r="443" spans="7:17" ht="15.75" customHeight="1" x14ac:dyDescent="0.35">
      <c r="G443" s="50"/>
      <c r="H443" s="50"/>
      <c r="I443" s="50"/>
      <c r="J443" s="50"/>
      <c r="K443" s="51"/>
      <c r="L443" s="50"/>
      <c r="M443" s="50"/>
      <c r="N443" s="50"/>
      <c r="O443" s="50"/>
      <c r="P443" s="52"/>
      <c r="Q443" s="52"/>
    </row>
    <row r="444" spans="7:17" ht="15.75" customHeight="1" x14ac:dyDescent="0.35">
      <c r="G444" s="50"/>
      <c r="H444" s="50"/>
      <c r="I444" s="50"/>
      <c r="J444" s="50"/>
      <c r="K444" s="51"/>
      <c r="L444" s="50"/>
      <c r="M444" s="50"/>
      <c r="N444" s="50"/>
      <c r="O444" s="50"/>
      <c r="P444" s="52"/>
      <c r="Q444" s="52"/>
    </row>
    <row r="445" spans="7:17" ht="15.75" customHeight="1" x14ac:dyDescent="0.35">
      <c r="G445" s="50"/>
      <c r="H445" s="50"/>
      <c r="I445" s="50"/>
      <c r="J445" s="50"/>
      <c r="K445" s="51"/>
      <c r="L445" s="50"/>
      <c r="M445" s="50"/>
      <c r="N445" s="50"/>
      <c r="O445" s="50"/>
      <c r="P445" s="52"/>
      <c r="Q445" s="52"/>
    </row>
    <row r="446" spans="7:17" ht="15.75" customHeight="1" x14ac:dyDescent="0.35">
      <c r="G446" s="50"/>
      <c r="H446" s="50"/>
      <c r="I446" s="50"/>
      <c r="J446" s="50"/>
      <c r="K446" s="51"/>
      <c r="L446" s="50"/>
      <c r="M446" s="50"/>
      <c r="N446" s="50"/>
      <c r="O446" s="50"/>
      <c r="P446" s="52"/>
      <c r="Q446" s="52"/>
    </row>
    <row r="447" spans="7:17" ht="15.75" customHeight="1" x14ac:dyDescent="0.35">
      <c r="G447" s="50"/>
      <c r="H447" s="50"/>
      <c r="I447" s="50"/>
      <c r="J447" s="50"/>
      <c r="K447" s="51"/>
      <c r="L447" s="50"/>
      <c r="M447" s="50"/>
      <c r="N447" s="50"/>
      <c r="O447" s="50"/>
      <c r="P447" s="52"/>
      <c r="Q447" s="52"/>
    </row>
    <row r="448" spans="7:17" ht="15.75" customHeight="1" x14ac:dyDescent="0.35">
      <c r="G448" s="50"/>
      <c r="H448" s="50"/>
      <c r="I448" s="50"/>
      <c r="J448" s="50"/>
      <c r="K448" s="51"/>
      <c r="L448" s="50"/>
      <c r="M448" s="50"/>
      <c r="N448" s="50"/>
      <c r="O448" s="50"/>
      <c r="P448" s="52"/>
      <c r="Q448" s="52"/>
    </row>
    <row r="449" spans="7:17" ht="15.75" customHeight="1" x14ac:dyDescent="0.35">
      <c r="G449" s="50"/>
      <c r="H449" s="50"/>
      <c r="I449" s="50"/>
      <c r="J449" s="50"/>
      <c r="K449" s="51"/>
      <c r="L449" s="50"/>
      <c r="M449" s="50"/>
      <c r="N449" s="50"/>
      <c r="O449" s="50"/>
      <c r="P449" s="52"/>
      <c r="Q449" s="52"/>
    </row>
    <row r="450" spans="7:17" ht="15.75" customHeight="1" x14ac:dyDescent="0.35">
      <c r="G450" s="50"/>
      <c r="H450" s="50"/>
      <c r="I450" s="50"/>
      <c r="J450" s="50"/>
      <c r="K450" s="51"/>
      <c r="L450" s="50"/>
      <c r="M450" s="50"/>
      <c r="N450" s="50"/>
      <c r="O450" s="50"/>
      <c r="P450" s="52"/>
      <c r="Q450" s="52"/>
    </row>
    <row r="451" spans="7:17" ht="15.75" customHeight="1" x14ac:dyDescent="0.35">
      <c r="G451" s="50"/>
      <c r="H451" s="50"/>
      <c r="I451" s="50"/>
      <c r="J451" s="50"/>
      <c r="K451" s="51"/>
      <c r="L451" s="50"/>
      <c r="M451" s="50"/>
      <c r="N451" s="50"/>
      <c r="O451" s="50"/>
      <c r="P451" s="52"/>
      <c r="Q451" s="52"/>
    </row>
    <row r="452" spans="7:17" ht="15.75" customHeight="1" x14ac:dyDescent="0.35">
      <c r="G452" s="50"/>
      <c r="H452" s="50"/>
      <c r="I452" s="50"/>
      <c r="J452" s="50"/>
      <c r="K452" s="51"/>
      <c r="L452" s="50"/>
      <c r="M452" s="50"/>
      <c r="N452" s="50"/>
      <c r="O452" s="50"/>
      <c r="P452" s="52"/>
      <c r="Q452" s="52"/>
    </row>
    <row r="453" spans="7:17" ht="15.75" customHeight="1" x14ac:dyDescent="0.35">
      <c r="G453" s="50"/>
      <c r="H453" s="50"/>
      <c r="I453" s="50"/>
      <c r="J453" s="50"/>
      <c r="K453" s="51"/>
      <c r="L453" s="50"/>
      <c r="M453" s="50"/>
      <c r="N453" s="50"/>
      <c r="O453" s="50"/>
      <c r="P453" s="52"/>
      <c r="Q453" s="52"/>
    </row>
    <row r="454" spans="7:17" ht="15.75" customHeight="1" x14ac:dyDescent="0.35">
      <c r="G454" s="50"/>
      <c r="H454" s="50"/>
      <c r="I454" s="50"/>
      <c r="J454" s="50"/>
      <c r="K454" s="51"/>
      <c r="L454" s="50"/>
      <c r="M454" s="50"/>
      <c r="N454" s="50"/>
      <c r="O454" s="50"/>
      <c r="P454" s="52"/>
      <c r="Q454" s="52"/>
    </row>
    <row r="455" spans="7:17" ht="15.75" customHeight="1" x14ac:dyDescent="0.35">
      <c r="G455" s="50"/>
      <c r="H455" s="50"/>
      <c r="I455" s="50"/>
      <c r="J455" s="50"/>
      <c r="K455" s="51"/>
      <c r="L455" s="50"/>
      <c r="M455" s="50"/>
      <c r="N455" s="50"/>
      <c r="O455" s="50"/>
      <c r="P455" s="52"/>
      <c r="Q455" s="52"/>
    </row>
    <row r="456" spans="7:17" ht="15.75" customHeight="1" x14ac:dyDescent="0.35">
      <c r="G456" s="50"/>
      <c r="H456" s="50"/>
      <c r="I456" s="50"/>
      <c r="J456" s="50"/>
      <c r="K456" s="51"/>
      <c r="L456" s="50"/>
      <c r="M456" s="50"/>
      <c r="N456" s="50"/>
      <c r="O456" s="50"/>
      <c r="P456" s="52"/>
      <c r="Q456" s="52"/>
    </row>
    <row r="457" spans="7:17" ht="15.75" customHeight="1" x14ac:dyDescent="0.35">
      <c r="G457" s="50"/>
      <c r="H457" s="50"/>
      <c r="I457" s="50"/>
      <c r="J457" s="50"/>
      <c r="K457" s="51"/>
      <c r="L457" s="50"/>
      <c r="M457" s="50"/>
      <c r="N457" s="50"/>
      <c r="O457" s="50"/>
      <c r="P457" s="52"/>
      <c r="Q457" s="52"/>
    </row>
    <row r="458" spans="7:17" ht="15.75" customHeight="1" x14ac:dyDescent="0.35">
      <c r="G458" s="50"/>
      <c r="H458" s="50"/>
      <c r="I458" s="50"/>
      <c r="J458" s="50"/>
      <c r="K458" s="51"/>
      <c r="L458" s="50"/>
      <c r="M458" s="50"/>
      <c r="N458" s="50"/>
      <c r="O458" s="50"/>
      <c r="P458" s="52"/>
      <c r="Q458" s="52"/>
    </row>
    <row r="459" spans="7:17" ht="15.75" customHeight="1" x14ac:dyDescent="0.35">
      <c r="G459" s="50"/>
      <c r="H459" s="50"/>
      <c r="I459" s="50"/>
      <c r="J459" s="50"/>
      <c r="K459" s="51"/>
      <c r="L459" s="50"/>
      <c r="M459" s="50"/>
      <c r="N459" s="50"/>
      <c r="O459" s="50"/>
      <c r="P459" s="52"/>
      <c r="Q459" s="52"/>
    </row>
    <row r="460" spans="7:17" ht="15.75" customHeight="1" x14ac:dyDescent="0.35">
      <c r="G460" s="50"/>
      <c r="H460" s="50"/>
      <c r="I460" s="50"/>
      <c r="J460" s="50"/>
      <c r="K460" s="51"/>
      <c r="L460" s="50"/>
      <c r="M460" s="50"/>
      <c r="N460" s="50"/>
      <c r="O460" s="50"/>
      <c r="P460" s="52"/>
      <c r="Q460" s="52"/>
    </row>
    <row r="461" spans="7:17" ht="15.75" customHeight="1" x14ac:dyDescent="0.35">
      <c r="G461" s="50"/>
      <c r="H461" s="50"/>
      <c r="I461" s="50"/>
      <c r="J461" s="50"/>
      <c r="K461" s="51"/>
      <c r="L461" s="50"/>
      <c r="M461" s="50"/>
      <c r="N461" s="50"/>
      <c r="O461" s="50"/>
      <c r="P461" s="52"/>
      <c r="Q461" s="52"/>
    </row>
    <row r="462" spans="7:17" ht="15.75" customHeight="1" x14ac:dyDescent="0.35">
      <c r="G462" s="50"/>
      <c r="H462" s="50"/>
      <c r="I462" s="50"/>
      <c r="J462" s="50"/>
      <c r="K462" s="51"/>
      <c r="L462" s="50"/>
      <c r="M462" s="50"/>
      <c r="N462" s="50"/>
      <c r="O462" s="50"/>
      <c r="P462" s="52"/>
      <c r="Q462" s="52"/>
    </row>
    <row r="463" spans="7:17" ht="15.75" customHeight="1" x14ac:dyDescent="0.35">
      <c r="G463" s="50"/>
      <c r="H463" s="50"/>
      <c r="I463" s="50"/>
      <c r="J463" s="50"/>
      <c r="K463" s="51"/>
      <c r="L463" s="50"/>
      <c r="M463" s="50"/>
      <c r="N463" s="50"/>
      <c r="O463" s="50"/>
      <c r="P463" s="52"/>
      <c r="Q463" s="52"/>
    </row>
    <row r="464" spans="7:17" ht="15.75" customHeight="1" x14ac:dyDescent="0.35">
      <c r="G464" s="50"/>
      <c r="H464" s="50"/>
      <c r="I464" s="50"/>
      <c r="J464" s="50"/>
      <c r="K464" s="51"/>
      <c r="L464" s="50"/>
      <c r="M464" s="50"/>
      <c r="N464" s="50"/>
      <c r="O464" s="50"/>
      <c r="P464" s="52"/>
      <c r="Q464" s="52"/>
    </row>
    <row r="465" spans="7:17" ht="15.75" customHeight="1" x14ac:dyDescent="0.35">
      <c r="G465" s="50"/>
      <c r="H465" s="50"/>
      <c r="I465" s="50"/>
      <c r="J465" s="50"/>
      <c r="K465" s="51"/>
      <c r="L465" s="50"/>
      <c r="M465" s="50"/>
      <c r="N465" s="50"/>
      <c r="O465" s="50"/>
      <c r="P465" s="52"/>
      <c r="Q465" s="52"/>
    </row>
    <row r="466" spans="7:17" ht="15.75" customHeight="1" x14ac:dyDescent="0.35">
      <c r="G466" s="50"/>
      <c r="H466" s="50"/>
      <c r="I466" s="50"/>
      <c r="J466" s="50"/>
      <c r="K466" s="51"/>
      <c r="L466" s="50"/>
      <c r="M466" s="50"/>
      <c r="N466" s="50"/>
      <c r="O466" s="50"/>
      <c r="P466" s="52"/>
      <c r="Q466" s="52"/>
    </row>
    <row r="467" spans="7:17" ht="15.75" customHeight="1" x14ac:dyDescent="0.35">
      <c r="G467" s="50"/>
      <c r="H467" s="50"/>
      <c r="I467" s="50"/>
      <c r="J467" s="50"/>
      <c r="K467" s="51"/>
      <c r="L467" s="50"/>
      <c r="M467" s="50"/>
      <c r="N467" s="50"/>
      <c r="O467" s="50"/>
      <c r="P467" s="52"/>
      <c r="Q467" s="52"/>
    </row>
    <row r="468" spans="7:17" ht="15.75" customHeight="1" x14ac:dyDescent="0.35">
      <c r="G468" s="50"/>
      <c r="H468" s="50"/>
      <c r="I468" s="50"/>
      <c r="J468" s="50"/>
      <c r="K468" s="51"/>
      <c r="L468" s="50"/>
      <c r="M468" s="50"/>
      <c r="N468" s="50"/>
      <c r="O468" s="50"/>
      <c r="P468" s="52"/>
      <c r="Q468" s="52"/>
    </row>
    <row r="469" spans="7:17" ht="15.75" customHeight="1" x14ac:dyDescent="0.35">
      <c r="G469" s="50"/>
      <c r="H469" s="50"/>
      <c r="I469" s="50"/>
      <c r="J469" s="50"/>
      <c r="K469" s="51"/>
      <c r="L469" s="50"/>
      <c r="M469" s="50"/>
      <c r="N469" s="50"/>
      <c r="O469" s="50"/>
      <c r="P469" s="52"/>
      <c r="Q469" s="52"/>
    </row>
    <row r="470" spans="7:17" ht="15.75" customHeight="1" x14ac:dyDescent="0.35">
      <c r="G470" s="50"/>
      <c r="H470" s="50"/>
      <c r="I470" s="50"/>
      <c r="J470" s="50"/>
      <c r="K470" s="51"/>
      <c r="L470" s="50"/>
      <c r="M470" s="50"/>
      <c r="N470" s="50"/>
      <c r="O470" s="50"/>
      <c r="P470" s="52"/>
      <c r="Q470" s="52"/>
    </row>
    <row r="471" spans="7:17" ht="15.75" customHeight="1" x14ac:dyDescent="0.35">
      <c r="G471" s="50"/>
      <c r="H471" s="50"/>
      <c r="I471" s="50"/>
      <c r="J471" s="50"/>
      <c r="K471" s="51"/>
      <c r="L471" s="50"/>
      <c r="M471" s="50"/>
      <c r="N471" s="50"/>
      <c r="O471" s="50"/>
      <c r="P471" s="52"/>
      <c r="Q471" s="52"/>
    </row>
    <row r="472" spans="7:17" ht="15.75" customHeight="1" x14ac:dyDescent="0.35">
      <c r="G472" s="50"/>
      <c r="H472" s="50"/>
      <c r="I472" s="50"/>
      <c r="J472" s="50"/>
      <c r="K472" s="51"/>
      <c r="L472" s="50"/>
      <c r="M472" s="50"/>
      <c r="N472" s="50"/>
      <c r="O472" s="50"/>
      <c r="P472" s="52"/>
      <c r="Q472" s="52"/>
    </row>
    <row r="473" spans="7:17" ht="15.75" customHeight="1" x14ac:dyDescent="0.35">
      <c r="G473" s="50"/>
      <c r="H473" s="50"/>
      <c r="I473" s="50"/>
      <c r="J473" s="50"/>
      <c r="K473" s="51"/>
      <c r="L473" s="50"/>
      <c r="M473" s="50"/>
      <c r="N473" s="50"/>
      <c r="O473" s="50"/>
      <c r="P473" s="52"/>
      <c r="Q473" s="52"/>
    </row>
    <row r="474" spans="7:17" ht="15.75" customHeight="1" x14ac:dyDescent="0.35">
      <c r="G474" s="50"/>
      <c r="H474" s="50"/>
      <c r="I474" s="50"/>
      <c r="J474" s="50"/>
      <c r="K474" s="51"/>
      <c r="L474" s="50"/>
      <c r="M474" s="50"/>
      <c r="N474" s="50"/>
      <c r="O474" s="50"/>
      <c r="P474" s="52"/>
      <c r="Q474" s="52"/>
    </row>
    <row r="475" spans="7:17" ht="15.75" customHeight="1" x14ac:dyDescent="0.35">
      <c r="G475" s="50"/>
      <c r="H475" s="50"/>
      <c r="I475" s="50"/>
      <c r="J475" s="50"/>
      <c r="K475" s="51"/>
      <c r="L475" s="50"/>
      <c r="M475" s="50"/>
      <c r="N475" s="50"/>
      <c r="O475" s="50"/>
      <c r="P475" s="52"/>
      <c r="Q475" s="52"/>
    </row>
    <row r="476" spans="7:17" ht="15.75" customHeight="1" x14ac:dyDescent="0.35">
      <c r="G476" s="50"/>
      <c r="H476" s="50"/>
      <c r="I476" s="50"/>
      <c r="J476" s="50"/>
      <c r="K476" s="51"/>
      <c r="L476" s="50"/>
      <c r="M476" s="50"/>
      <c r="N476" s="50"/>
      <c r="O476" s="50"/>
      <c r="P476" s="52"/>
      <c r="Q476" s="52"/>
    </row>
    <row r="477" spans="7:17" ht="15.75" customHeight="1" x14ac:dyDescent="0.35">
      <c r="G477" s="50"/>
      <c r="H477" s="50"/>
      <c r="I477" s="50"/>
      <c r="J477" s="50"/>
      <c r="K477" s="51"/>
      <c r="L477" s="50"/>
      <c r="M477" s="50"/>
      <c r="N477" s="50"/>
      <c r="O477" s="50"/>
      <c r="P477" s="52"/>
      <c r="Q477" s="52"/>
    </row>
    <row r="478" spans="7:17" ht="15.75" customHeight="1" x14ac:dyDescent="0.35">
      <c r="G478" s="50"/>
      <c r="H478" s="50"/>
      <c r="I478" s="50"/>
      <c r="J478" s="50"/>
      <c r="K478" s="51"/>
      <c r="L478" s="50"/>
      <c r="M478" s="50"/>
      <c r="N478" s="50"/>
      <c r="O478" s="50"/>
      <c r="P478" s="52"/>
      <c r="Q478" s="52"/>
    </row>
    <row r="479" spans="7:17" ht="15.75" customHeight="1" x14ac:dyDescent="0.35">
      <c r="G479" s="50"/>
      <c r="H479" s="50"/>
      <c r="I479" s="50"/>
      <c r="J479" s="50"/>
      <c r="K479" s="51"/>
      <c r="L479" s="50"/>
      <c r="M479" s="50"/>
      <c r="N479" s="50"/>
      <c r="O479" s="50"/>
      <c r="P479" s="52"/>
      <c r="Q479" s="52"/>
    </row>
    <row r="480" spans="7:17" ht="15.75" customHeight="1" x14ac:dyDescent="0.35">
      <c r="G480" s="50"/>
      <c r="H480" s="50"/>
      <c r="I480" s="50"/>
      <c r="J480" s="50"/>
      <c r="K480" s="51"/>
      <c r="L480" s="50"/>
      <c r="M480" s="50"/>
      <c r="N480" s="50"/>
      <c r="O480" s="50"/>
      <c r="P480" s="52"/>
      <c r="Q480" s="52"/>
    </row>
    <row r="481" spans="7:17" ht="15.75" customHeight="1" x14ac:dyDescent="0.35">
      <c r="G481" s="50"/>
      <c r="H481" s="50"/>
      <c r="I481" s="50"/>
      <c r="J481" s="50"/>
      <c r="K481" s="51"/>
      <c r="L481" s="50"/>
      <c r="M481" s="50"/>
      <c r="N481" s="50"/>
      <c r="O481" s="50"/>
      <c r="P481" s="52"/>
      <c r="Q481" s="52"/>
    </row>
    <row r="482" spans="7:17" ht="15.75" customHeight="1" x14ac:dyDescent="0.35">
      <c r="G482" s="50"/>
      <c r="H482" s="50"/>
      <c r="I482" s="50"/>
      <c r="J482" s="50"/>
      <c r="K482" s="51"/>
      <c r="L482" s="50"/>
      <c r="M482" s="50"/>
      <c r="N482" s="50"/>
      <c r="O482" s="50"/>
      <c r="P482" s="52"/>
      <c r="Q482" s="52"/>
    </row>
    <row r="483" spans="7:17" ht="15.75" customHeight="1" x14ac:dyDescent="0.35">
      <c r="G483" s="50"/>
      <c r="H483" s="50"/>
      <c r="I483" s="50"/>
      <c r="J483" s="50"/>
      <c r="K483" s="51"/>
      <c r="L483" s="50"/>
      <c r="M483" s="50"/>
      <c r="N483" s="50"/>
      <c r="O483" s="50"/>
      <c r="P483" s="52"/>
      <c r="Q483" s="52"/>
    </row>
    <row r="484" spans="7:17" ht="15.75" customHeight="1" x14ac:dyDescent="0.35">
      <c r="G484" s="50"/>
      <c r="H484" s="50"/>
      <c r="I484" s="50"/>
      <c r="J484" s="50"/>
      <c r="K484" s="51"/>
      <c r="L484" s="50"/>
      <c r="M484" s="50"/>
      <c r="N484" s="50"/>
      <c r="O484" s="50"/>
      <c r="P484" s="52"/>
      <c r="Q484" s="52"/>
    </row>
    <row r="485" spans="7:17" ht="15.75" customHeight="1" x14ac:dyDescent="0.35">
      <c r="G485" s="50"/>
      <c r="H485" s="50"/>
      <c r="I485" s="50"/>
      <c r="J485" s="50"/>
      <c r="K485" s="51"/>
      <c r="L485" s="50"/>
      <c r="M485" s="50"/>
      <c r="N485" s="50"/>
      <c r="O485" s="50"/>
      <c r="P485" s="52"/>
      <c r="Q485" s="52"/>
    </row>
    <row r="486" spans="7:17" ht="15.75" customHeight="1" x14ac:dyDescent="0.35">
      <c r="G486" s="50"/>
      <c r="H486" s="50"/>
      <c r="I486" s="50"/>
      <c r="J486" s="50"/>
      <c r="K486" s="51"/>
      <c r="L486" s="50"/>
      <c r="M486" s="50"/>
      <c r="N486" s="50"/>
      <c r="O486" s="50"/>
      <c r="P486" s="52"/>
      <c r="Q486" s="52"/>
    </row>
    <row r="487" spans="7:17" ht="15.75" customHeight="1" x14ac:dyDescent="0.35">
      <c r="G487" s="50"/>
      <c r="H487" s="50"/>
      <c r="I487" s="50"/>
      <c r="J487" s="50"/>
      <c r="K487" s="51"/>
      <c r="L487" s="50"/>
      <c r="M487" s="50"/>
      <c r="N487" s="50"/>
      <c r="O487" s="50"/>
      <c r="P487" s="52"/>
      <c r="Q487" s="52"/>
    </row>
    <row r="488" spans="7:17" ht="15.75" customHeight="1" x14ac:dyDescent="0.35">
      <c r="G488" s="50"/>
      <c r="H488" s="50"/>
      <c r="I488" s="50"/>
      <c r="J488" s="50"/>
      <c r="K488" s="51"/>
      <c r="L488" s="50"/>
      <c r="M488" s="50"/>
      <c r="N488" s="50"/>
      <c r="O488" s="50"/>
      <c r="P488" s="52"/>
      <c r="Q488" s="52"/>
    </row>
    <row r="489" spans="7:17" ht="15.75" customHeight="1" x14ac:dyDescent="0.35">
      <c r="G489" s="50"/>
      <c r="H489" s="50"/>
      <c r="I489" s="50"/>
      <c r="J489" s="50"/>
      <c r="K489" s="51"/>
      <c r="L489" s="50"/>
      <c r="M489" s="50"/>
      <c r="N489" s="50"/>
      <c r="O489" s="50"/>
      <c r="P489" s="52"/>
      <c r="Q489" s="52"/>
    </row>
    <row r="490" spans="7:17" ht="15.75" customHeight="1" x14ac:dyDescent="0.35">
      <c r="G490" s="50"/>
      <c r="H490" s="50"/>
      <c r="I490" s="50"/>
      <c r="J490" s="50"/>
      <c r="K490" s="51"/>
      <c r="L490" s="50"/>
      <c r="M490" s="50"/>
      <c r="N490" s="50"/>
      <c r="O490" s="50"/>
      <c r="P490" s="52"/>
      <c r="Q490" s="52"/>
    </row>
    <row r="491" spans="7:17" ht="15.75" customHeight="1" x14ac:dyDescent="0.35">
      <c r="G491" s="50"/>
      <c r="H491" s="50"/>
      <c r="I491" s="50"/>
      <c r="J491" s="50"/>
      <c r="K491" s="51"/>
      <c r="L491" s="50"/>
      <c r="M491" s="50"/>
      <c r="N491" s="50"/>
      <c r="O491" s="50"/>
      <c r="P491" s="52"/>
      <c r="Q491" s="52"/>
    </row>
    <row r="492" spans="7:17" ht="15.75" customHeight="1" x14ac:dyDescent="0.35">
      <c r="G492" s="50"/>
      <c r="H492" s="50"/>
      <c r="I492" s="50"/>
      <c r="J492" s="50"/>
      <c r="K492" s="51"/>
      <c r="L492" s="50"/>
      <c r="M492" s="50"/>
      <c r="N492" s="50"/>
      <c r="O492" s="50"/>
      <c r="P492" s="52"/>
      <c r="Q492" s="52"/>
    </row>
    <row r="493" spans="7:17" ht="15.75" customHeight="1" x14ac:dyDescent="0.35">
      <c r="G493" s="50"/>
      <c r="H493" s="50"/>
      <c r="I493" s="50"/>
      <c r="J493" s="50"/>
      <c r="K493" s="51"/>
      <c r="L493" s="50"/>
      <c r="M493" s="50"/>
      <c r="N493" s="50"/>
      <c r="O493" s="50"/>
      <c r="P493" s="52"/>
      <c r="Q493" s="52"/>
    </row>
    <row r="494" spans="7:17" ht="15.75" customHeight="1" x14ac:dyDescent="0.35">
      <c r="G494" s="50"/>
      <c r="H494" s="50"/>
      <c r="I494" s="50"/>
      <c r="J494" s="50"/>
      <c r="K494" s="51"/>
      <c r="L494" s="50"/>
      <c r="M494" s="50"/>
      <c r="N494" s="50"/>
      <c r="O494" s="50"/>
      <c r="P494" s="52"/>
      <c r="Q494" s="52"/>
    </row>
    <row r="495" spans="7:17" ht="15.75" customHeight="1" x14ac:dyDescent="0.35">
      <c r="G495" s="50"/>
      <c r="H495" s="50"/>
      <c r="I495" s="50"/>
      <c r="J495" s="50"/>
      <c r="K495" s="51"/>
      <c r="L495" s="50"/>
      <c r="M495" s="50"/>
      <c r="N495" s="50"/>
      <c r="O495" s="50"/>
      <c r="P495" s="52"/>
      <c r="Q495" s="52"/>
    </row>
    <row r="496" spans="7:17" ht="15.75" customHeight="1" x14ac:dyDescent="0.35">
      <c r="G496" s="50"/>
      <c r="H496" s="50"/>
      <c r="I496" s="50"/>
      <c r="J496" s="50"/>
      <c r="K496" s="51"/>
      <c r="L496" s="50"/>
      <c r="M496" s="50"/>
      <c r="N496" s="50"/>
      <c r="O496" s="50"/>
      <c r="P496" s="52"/>
      <c r="Q496" s="52"/>
    </row>
    <row r="497" spans="7:17" ht="15.75" customHeight="1" x14ac:dyDescent="0.35">
      <c r="G497" s="50"/>
      <c r="H497" s="50"/>
      <c r="I497" s="50"/>
      <c r="J497" s="50"/>
      <c r="K497" s="51"/>
      <c r="L497" s="50"/>
      <c r="M497" s="50"/>
      <c r="N497" s="50"/>
      <c r="O497" s="50"/>
      <c r="P497" s="52"/>
      <c r="Q497" s="52"/>
    </row>
    <row r="498" spans="7:17" ht="15.75" customHeight="1" x14ac:dyDescent="0.35">
      <c r="G498" s="50"/>
      <c r="H498" s="50"/>
      <c r="I498" s="50"/>
      <c r="J498" s="50"/>
      <c r="K498" s="51"/>
      <c r="L498" s="50"/>
      <c r="M498" s="50"/>
      <c r="N498" s="50"/>
      <c r="O498" s="50"/>
      <c r="P498" s="52"/>
      <c r="Q498" s="52"/>
    </row>
    <row r="499" spans="7:17" ht="15.75" customHeight="1" x14ac:dyDescent="0.35">
      <c r="G499" s="50"/>
      <c r="H499" s="50"/>
      <c r="I499" s="50"/>
      <c r="J499" s="50"/>
      <c r="K499" s="51"/>
      <c r="L499" s="50"/>
      <c r="M499" s="50"/>
      <c r="N499" s="50"/>
      <c r="O499" s="50"/>
      <c r="P499" s="52"/>
      <c r="Q499" s="52"/>
    </row>
    <row r="500" spans="7:17" ht="15.75" customHeight="1" x14ac:dyDescent="0.35">
      <c r="G500" s="50"/>
      <c r="H500" s="50"/>
      <c r="I500" s="50"/>
      <c r="J500" s="50"/>
      <c r="K500" s="51"/>
      <c r="L500" s="50"/>
      <c r="M500" s="50"/>
      <c r="N500" s="50"/>
      <c r="O500" s="50"/>
      <c r="P500" s="52"/>
      <c r="Q500" s="52"/>
    </row>
    <row r="501" spans="7:17" ht="15.75" customHeight="1" x14ac:dyDescent="0.35">
      <c r="G501" s="50"/>
      <c r="H501" s="50"/>
      <c r="I501" s="50"/>
      <c r="J501" s="50"/>
      <c r="K501" s="51"/>
      <c r="L501" s="50"/>
      <c r="M501" s="50"/>
      <c r="N501" s="50"/>
      <c r="O501" s="50"/>
      <c r="P501" s="52"/>
      <c r="Q501" s="52"/>
    </row>
    <row r="502" spans="7:17" ht="15.75" customHeight="1" x14ac:dyDescent="0.35">
      <c r="G502" s="50"/>
      <c r="H502" s="50"/>
      <c r="I502" s="50"/>
      <c r="J502" s="50"/>
      <c r="K502" s="51"/>
      <c r="L502" s="50"/>
      <c r="M502" s="50"/>
      <c r="N502" s="50"/>
      <c r="O502" s="50"/>
      <c r="P502" s="52"/>
      <c r="Q502" s="52"/>
    </row>
    <row r="503" spans="7:17" ht="15.75" customHeight="1" x14ac:dyDescent="0.35">
      <c r="G503" s="50"/>
      <c r="H503" s="50"/>
      <c r="I503" s="50"/>
      <c r="J503" s="50"/>
      <c r="K503" s="51"/>
      <c r="L503" s="50"/>
      <c r="M503" s="50"/>
      <c r="N503" s="50"/>
      <c r="O503" s="50"/>
      <c r="P503" s="52"/>
      <c r="Q503" s="52"/>
    </row>
    <row r="504" spans="7:17" ht="15.75" customHeight="1" x14ac:dyDescent="0.35">
      <c r="G504" s="50"/>
      <c r="H504" s="50"/>
      <c r="I504" s="50"/>
      <c r="J504" s="50"/>
      <c r="K504" s="51"/>
      <c r="L504" s="50"/>
      <c r="M504" s="50"/>
      <c r="N504" s="50"/>
      <c r="O504" s="50"/>
      <c r="P504" s="52"/>
      <c r="Q504" s="52"/>
    </row>
    <row r="505" spans="7:17" ht="15.75" customHeight="1" x14ac:dyDescent="0.35">
      <c r="G505" s="50"/>
      <c r="H505" s="50"/>
      <c r="I505" s="50"/>
      <c r="J505" s="50"/>
      <c r="K505" s="51"/>
      <c r="L505" s="50"/>
      <c r="M505" s="50"/>
      <c r="N505" s="50"/>
      <c r="O505" s="50"/>
      <c r="P505" s="52"/>
      <c r="Q505" s="52"/>
    </row>
    <row r="506" spans="7:17" ht="15.75" customHeight="1" x14ac:dyDescent="0.35">
      <c r="G506" s="50"/>
      <c r="H506" s="50"/>
      <c r="I506" s="50"/>
      <c r="J506" s="50"/>
      <c r="K506" s="51"/>
      <c r="L506" s="50"/>
      <c r="M506" s="50"/>
      <c r="N506" s="50"/>
      <c r="O506" s="50"/>
      <c r="P506" s="52"/>
      <c r="Q506" s="52"/>
    </row>
    <row r="507" spans="7:17" ht="15.75" customHeight="1" x14ac:dyDescent="0.35">
      <c r="G507" s="50"/>
      <c r="H507" s="50"/>
      <c r="I507" s="50"/>
      <c r="J507" s="50"/>
      <c r="K507" s="51"/>
      <c r="L507" s="50"/>
      <c r="M507" s="50"/>
      <c r="N507" s="50"/>
      <c r="O507" s="50"/>
      <c r="P507" s="52"/>
      <c r="Q507" s="52"/>
    </row>
    <row r="508" spans="7:17" ht="15.75" customHeight="1" x14ac:dyDescent="0.35">
      <c r="G508" s="50"/>
      <c r="H508" s="50"/>
      <c r="I508" s="50"/>
      <c r="J508" s="50"/>
      <c r="K508" s="51"/>
      <c r="L508" s="50"/>
      <c r="M508" s="50"/>
      <c r="N508" s="50"/>
      <c r="O508" s="50"/>
      <c r="P508" s="52"/>
      <c r="Q508" s="52"/>
    </row>
    <row r="509" spans="7:17" ht="15.75" customHeight="1" x14ac:dyDescent="0.35">
      <c r="G509" s="50"/>
      <c r="H509" s="50"/>
      <c r="I509" s="50"/>
      <c r="J509" s="50"/>
      <c r="K509" s="51"/>
      <c r="L509" s="50"/>
      <c r="M509" s="50"/>
      <c r="N509" s="50"/>
      <c r="O509" s="50"/>
      <c r="P509" s="52"/>
      <c r="Q509" s="52"/>
    </row>
    <row r="510" spans="7:17" ht="15.75" customHeight="1" x14ac:dyDescent="0.35">
      <c r="G510" s="50"/>
      <c r="H510" s="50"/>
      <c r="I510" s="50"/>
      <c r="J510" s="50"/>
      <c r="K510" s="51"/>
      <c r="L510" s="50"/>
      <c r="M510" s="50"/>
      <c r="N510" s="50"/>
      <c r="O510" s="50"/>
      <c r="P510" s="52"/>
      <c r="Q510" s="52"/>
    </row>
    <row r="511" spans="7:17" ht="15.75" customHeight="1" x14ac:dyDescent="0.35">
      <c r="G511" s="50"/>
      <c r="H511" s="50"/>
      <c r="I511" s="50"/>
      <c r="J511" s="50"/>
      <c r="K511" s="51"/>
      <c r="L511" s="50"/>
      <c r="M511" s="50"/>
      <c r="N511" s="50"/>
      <c r="O511" s="50"/>
      <c r="P511" s="52"/>
      <c r="Q511" s="52"/>
    </row>
    <row r="512" spans="7:17" ht="15.75" customHeight="1" x14ac:dyDescent="0.35">
      <c r="G512" s="50"/>
      <c r="H512" s="50"/>
      <c r="I512" s="50"/>
      <c r="J512" s="50"/>
      <c r="K512" s="51"/>
      <c r="L512" s="50"/>
      <c r="M512" s="50"/>
      <c r="N512" s="50"/>
      <c r="O512" s="50"/>
      <c r="P512" s="52"/>
      <c r="Q512" s="52"/>
    </row>
    <row r="513" spans="7:17" ht="15.75" customHeight="1" x14ac:dyDescent="0.35">
      <c r="G513" s="50"/>
      <c r="H513" s="50"/>
      <c r="I513" s="50"/>
      <c r="J513" s="50"/>
      <c r="K513" s="51"/>
      <c r="L513" s="50"/>
      <c r="M513" s="50"/>
      <c r="N513" s="50"/>
      <c r="O513" s="50"/>
      <c r="P513" s="52"/>
      <c r="Q513" s="52"/>
    </row>
    <row r="514" spans="7:17" ht="15.75" customHeight="1" x14ac:dyDescent="0.35">
      <c r="G514" s="50"/>
      <c r="H514" s="50"/>
      <c r="I514" s="50"/>
      <c r="J514" s="50"/>
      <c r="K514" s="51"/>
      <c r="L514" s="50"/>
      <c r="M514" s="50"/>
      <c r="N514" s="50"/>
      <c r="O514" s="50"/>
      <c r="P514" s="52"/>
      <c r="Q514" s="52"/>
    </row>
    <row r="515" spans="7:17" ht="15.75" customHeight="1" x14ac:dyDescent="0.35">
      <c r="G515" s="50"/>
      <c r="H515" s="50"/>
      <c r="I515" s="50"/>
      <c r="J515" s="50"/>
      <c r="K515" s="51"/>
      <c r="L515" s="50"/>
      <c r="M515" s="50"/>
      <c r="N515" s="50"/>
      <c r="O515" s="50"/>
      <c r="P515" s="52"/>
      <c r="Q515" s="52"/>
    </row>
    <row r="516" spans="7:17" ht="15.75" customHeight="1" x14ac:dyDescent="0.35">
      <c r="G516" s="50"/>
      <c r="H516" s="50"/>
      <c r="I516" s="50"/>
      <c r="J516" s="50"/>
      <c r="K516" s="51"/>
      <c r="L516" s="50"/>
      <c r="M516" s="50"/>
      <c r="N516" s="50"/>
      <c r="O516" s="50"/>
      <c r="P516" s="52"/>
      <c r="Q516" s="52"/>
    </row>
    <row r="517" spans="7:17" ht="15.75" customHeight="1" x14ac:dyDescent="0.35">
      <c r="G517" s="50"/>
      <c r="H517" s="50"/>
      <c r="I517" s="50"/>
      <c r="J517" s="50"/>
      <c r="K517" s="51"/>
      <c r="L517" s="50"/>
      <c r="M517" s="50"/>
      <c r="N517" s="50"/>
      <c r="O517" s="50"/>
      <c r="P517" s="52"/>
      <c r="Q517" s="52"/>
    </row>
    <row r="518" spans="7:17" ht="15.75" customHeight="1" x14ac:dyDescent="0.35">
      <c r="G518" s="50"/>
      <c r="H518" s="50"/>
      <c r="I518" s="50"/>
      <c r="J518" s="50"/>
      <c r="K518" s="51"/>
      <c r="L518" s="50"/>
      <c r="M518" s="50"/>
      <c r="N518" s="50"/>
      <c r="O518" s="50"/>
      <c r="P518" s="52"/>
      <c r="Q518" s="52"/>
    </row>
    <row r="519" spans="7:17" ht="15.75" customHeight="1" x14ac:dyDescent="0.35">
      <c r="G519" s="50"/>
      <c r="H519" s="50"/>
      <c r="I519" s="50"/>
      <c r="J519" s="50"/>
      <c r="K519" s="51"/>
      <c r="L519" s="50"/>
      <c r="M519" s="50"/>
      <c r="N519" s="50"/>
      <c r="O519" s="50"/>
      <c r="P519" s="52"/>
      <c r="Q519" s="52"/>
    </row>
    <row r="520" spans="7:17" ht="15.75" customHeight="1" x14ac:dyDescent="0.35">
      <c r="G520" s="50"/>
      <c r="H520" s="50"/>
      <c r="I520" s="50"/>
      <c r="J520" s="50"/>
      <c r="K520" s="51"/>
      <c r="L520" s="50"/>
      <c r="M520" s="50"/>
      <c r="N520" s="50"/>
      <c r="O520" s="50"/>
      <c r="P520" s="52"/>
      <c r="Q520" s="52"/>
    </row>
    <row r="521" spans="7:17" ht="15.75" customHeight="1" x14ac:dyDescent="0.35">
      <c r="G521" s="50"/>
      <c r="H521" s="50"/>
      <c r="I521" s="50"/>
      <c r="J521" s="50"/>
      <c r="K521" s="51"/>
      <c r="L521" s="50"/>
      <c r="M521" s="50"/>
      <c r="N521" s="50"/>
      <c r="O521" s="50"/>
      <c r="P521" s="52"/>
      <c r="Q521" s="52"/>
    </row>
    <row r="522" spans="7:17" ht="15.75" customHeight="1" x14ac:dyDescent="0.35">
      <c r="G522" s="50"/>
      <c r="H522" s="50"/>
      <c r="I522" s="50"/>
      <c r="J522" s="50"/>
      <c r="K522" s="51"/>
      <c r="L522" s="50"/>
      <c r="M522" s="50"/>
      <c r="N522" s="50"/>
      <c r="O522" s="50"/>
      <c r="P522" s="52"/>
      <c r="Q522" s="52"/>
    </row>
    <row r="523" spans="7:17" ht="15.75" customHeight="1" x14ac:dyDescent="0.35">
      <c r="G523" s="50"/>
      <c r="H523" s="50"/>
      <c r="I523" s="50"/>
      <c r="J523" s="50"/>
      <c r="K523" s="51"/>
      <c r="L523" s="50"/>
      <c r="M523" s="50"/>
      <c r="N523" s="50"/>
      <c r="O523" s="50"/>
      <c r="P523" s="52"/>
      <c r="Q523" s="52"/>
    </row>
    <row r="524" spans="7:17" ht="15.75" customHeight="1" x14ac:dyDescent="0.35">
      <c r="G524" s="50"/>
      <c r="H524" s="50"/>
      <c r="I524" s="50"/>
      <c r="J524" s="50"/>
      <c r="K524" s="51"/>
      <c r="L524" s="50"/>
      <c r="M524" s="50"/>
      <c r="N524" s="50"/>
      <c r="O524" s="50"/>
      <c r="P524" s="52"/>
      <c r="Q524" s="52"/>
    </row>
    <row r="525" spans="7:17" ht="15.75" customHeight="1" x14ac:dyDescent="0.35">
      <c r="G525" s="50"/>
      <c r="H525" s="50"/>
      <c r="I525" s="50"/>
      <c r="J525" s="50"/>
      <c r="K525" s="51"/>
      <c r="L525" s="50"/>
      <c r="M525" s="50"/>
      <c r="N525" s="50"/>
      <c r="O525" s="50"/>
      <c r="P525" s="52"/>
      <c r="Q525" s="52"/>
    </row>
    <row r="526" spans="7:17" ht="15.75" customHeight="1" x14ac:dyDescent="0.35">
      <c r="G526" s="50"/>
      <c r="H526" s="50"/>
      <c r="I526" s="50"/>
      <c r="J526" s="50"/>
      <c r="K526" s="51"/>
      <c r="L526" s="50"/>
      <c r="M526" s="50"/>
      <c r="N526" s="50"/>
      <c r="O526" s="50"/>
      <c r="P526" s="52"/>
      <c r="Q526" s="52"/>
    </row>
    <row r="527" spans="7:17" ht="15.75" customHeight="1" x14ac:dyDescent="0.35">
      <c r="G527" s="50"/>
      <c r="H527" s="50"/>
      <c r="I527" s="50"/>
      <c r="J527" s="50"/>
      <c r="K527" s="51"/>
      <c r="L527" s="50"/>
      <c r="M527" s="50"/>
      <c r="N527" s="50"/>
      <c r="O527" s="50"/>
      <c r="P527" s="52"/>
      <c r="Q527" s="52"/>
    </row>
    <row r="528" spans="7:17" ht="15.75" customHeight="1" x14ac:dyDescent="0.35">
      <c r="G528" s="50"/>
      <c r="H528" s="50"/>
      <c r="I528" s="50"/>
      <c r="J528" s="50"/>
      <c r="K528" s="51"/>
      <c r="L528" s="50"/>
      <c r="M528" s="50"/>
      <c r="N528" s="50"/>
      <c r="O528" s="50"/>
      <c r="P528" s="52"/>
      <c r="Q528" s="52"/>
    </row>
    <row r="529" spans="7:17" ht="15.75" customHeight="1" x14ac:dyDescent="0.35">
      <c r="G529" s="50"/>
      <c r="H529" s="50"/>
      <c r="I529" s="50"/>
      <c r="J529" s="50"/>
      <c r="K529" s="51"/>
      <c r="L529" s="50"/>
      <c r="M529" s="50"/>
      <c r="N529" s="50"/>
      <c r="O529" s="50"/>
      <c r="P529" s="52"/>
      <c r="Q529" s="52"/>
    </row>
    <row r="530" spans="7:17" ht="15.75" customHeight="1" x14ac:dyDescent="0.35">
      <c r="G530" s="50"/>
      <c r="H530" s="50"/>
      <c r="I530" s="50"/>
      <c r="J530" s="50"/>
      <c r="K530" s="51"/>
      <c r="L530" s="50"/>
      <c r="M530" s="50"/>
      <c r="N530" s="50"/>
      <c r="O530" s="50"/>
      <c r="P530" s="52"/>
      <c r="Q530" s="52"/>
    </row>
    <row r="531" spans="7:17" ht="15.75" customHeight="1" x14ac:dyDescent="0.35">
      <c r="G531" s="50"/>
      <c r="H531" s="50"/>
      <c r="I531" s="50"/>
      <c r="J531" s="50"/>
      <c r="K531" s="51"/>
      <c r="L531" s="50"/>
      <c r="M531" s="50"/>
      <c r="N531" s="50"/>
      <c r="O531" s="50"/>
      <c r="P531" s="52"/>
      <c r="Q531" s="52"/>
    </row>
    <row r="532" spans="7:17" ht="15.75" customHeight="1" x14ac:dyDescent="0.35">
      <c r="G532" s="50"/>
      <c r="H532" s="50"/>
      <c r="I532" s="50"/>
      <c r="J532" s="50"/>
      <c r="K532" s="51"/>
      <c r="L532" s="50"/>
      <c r="M532" s="50"/>
      <c r="N532" s="50"/>
      <c r="O532" s="50"/>
      <c r="P532" s="52"/>
      <c r="Q532" s="52"/>
    </row>
    <row r="533" spans="7:17" ht="15.75" customHeight="1" x14ac:dyDescent="0.35">
      <c r="G533" s="50"/>
      <c r="H533" s="50"/>
      <c r="I533" s="50"/>
      <c r="J533" s="50"/>
      <c r="K533" s="51"/>
      <c r="L533" s="50"/>
      <c r="M533" s="50"/>
      <c r="N533" s="50"/>
      <c r="O533" s="50"/>
      <c r="P533" s="52"/>
      <c r="Q533" s="52"/>
    </row>
    <row r="534" spans="7:17" ht="15.75" customHeight="1" x14ac:dyDescent="0.35">
      <c r="G534" s="50"/>
      <c r="H534" s="50"/>
      <c r="I534" s="50"/>
      <c r="J534" s="50"/>
      <c r="K534" s="51"/>
      <c r="L534" s="50"/>
      <c r="M534" s="50"/>
      <c r="N534" s="50"/>
      <c r="O534" s="50"/>
      <c r="P534" s="52"/>
      <c r="Q534" s="52"/>
    </row>
    <row r="535" spans="7:17" ht="15.75" customHeight="1" x14ac:dyDescent="0.35">
      <c r="G535" s="50"/>
      <c r="H535" s="50"/>
      <c r="I535" s="50"/>
      <c r="J535" s="50"/>
      <c r="K535" s="51"/>
      <c r="L535" s="50"/>
      <c r="M535" s="50"/>
      <c r="N535" s="50"/>
      <c r="O535" s="50"/>
      <c r="P535" s="52"/>
      <c r="Q535" s="52"/>
    </row>
    <row r="536" spans="7:17" ht="15.75" customHeight="1" x14ac:dyDescent="0.35">
      <c r="G536" s="50"/>
      <c r="H536" s="50"/>
      <c r="I536" s="50"/>
      <c r="J536" s="50"/>
      <c r="K536" s="51"/>
      <c r="L536" s="50"/>
      <c r="M536" s="50"/>
      <c r="N536" s="50"/>
      <c r="O536" s="50"/>
      <c r="P536" s="52"/>
      <c r="Q536" s="52"/>
    </row>
    <row r="537" spans="7:17" ht="15.75" customHeight="1" x14ac:dyDescent="0.35">
      <c r="G537" s="50"/>
      <c r="H537" s="50"/>
      <c r="I537" s="50"/>
      <c r="J537" s="50"/>
      <c r="K537" s="51"/>
      <c r="L537" s="50"/>
      <c r="M537" s="50"/>
      <c r="N537" s="50"/>
      <c r="O537" s="50"/>
      <c r="P537" s="52"/>
      <c r="Q537" s="52"/>
    </row>
    <row r="538" spans="7:17" ht="15.75" customHeight="1" x14ac:dyDescent="0.35">
      <c r="G538" s="50"/>
      <c r="H538" s="50"/>
      <c r="I538" s="50"/>
      <c r="J538" s="50"/>
      <c r="K538" s="51"/>
      <c r="L538" s="50"/>
      <c r="M538" s="50"/>
      <c r="N538" s="50"/>
      <c r="O538" s="50"/>
      <c r="P538" s="52"/>
      <c r="Q538" s="52"/>
    </row>
    <row r="539" spans="7:17" ht="15.75" customHeight="1" x14ac:dyDescent="0.35">
      <c r="G539" s="50"/>
      <c r="H539" s="50"/>
      <c r="I539" s="50"/>
      <c r="J539" s="50"/>
      <c r="K539" s="51"/>
      <c r="L539" s="50"/>
      <c r="M539" s="50"/>
      <c r="N539" s="50"/>
      <c r="O539" s="50"/>
      <c r="P539" s="52"/>
      <c r="Q539" s="52"/>
    </row>
    <row r="540" spans="7:17" ht="15.75" customHeight="1" x14ac:dyDescent="0.35">
      <c r="G540" s="50"/>
      <c r="H540" s="50"/>
      <c r="I540" s="50"/>
      <c r="J540" s="50"/>
      <c r="K540" s="51"/>
      <c r="L540" s="50"/>
      <c r="M540" s="50"/>
      <c r="N540" s="50"/>
      <c r="O540" s="50"/>
      <c r="P540" s="52"/>
      <c r="Q540" s="52"/>
    </row>
    <row r="541" spans="7:17" ht="15.75" customHeight="1" x14ac:dyDescent="0.35">
      <c r="G541" s="50"/>
      <c r="H541" s="50"/>
      <c r="I541" s="50"/>
      <c r="J541" s="50"/>
      <c r="K541" s="51"/>
      <c r="L541" s="50"/>
      <c r="M541" s="50"/>
      <c r="N541" s="50"/>
      <c r="O541" s="50"/>
      <c r="P541" s="52"/>
      <c r="Q541" s="52"/>
    </row>
    <row r="542" spans="7:17" ht="15.75" customHeight="1" x14ac:dyDescent="0.35">
      <c r="G542" s="50"/>
      <c r="H542" s="50"/>
      <c r="I542" s="50"/>
      <c r="J542" s="50"/>
      <c r="K542" s="51"/>
      <c r="L542" s="50"/>
      <c r="M542" s="50"/>
      <c r="N542" s="50"/>
      <c r="O542" s="50"/>
      <c r="P542" s="52"/>
      <c r="Q542" s="52"/>
    </row>
    <row r="543" spans="7:17" ht="15.75" customHeight="1" x14ac:dyDescent="0.35">
      <c r="G543" s="50"/>
      <c r="H543" s="50"/>
      <c r="I543" s="50"/>
      <c r="J543" s="50"/>
      <c r="K543" s="51"/>
      <c r="L543" s="50"/>
      <c r="M543" s="50"/>
      <c r="N543" s="50"/>
      <c r="O543" s="50"/>
      <c r="P543" s="52"/>
      <c r="Q543" s="52"/>
    </row>
    <row r="544" spans="7:17" ht="15.75" customHeight="1" x14ac:dyDescent="0.35">
      <c r="G544" s="50"/>
      <c r="H544" s="50"/>
      <c r="I544" s="50"/>
      <c r="J544" s="50"/>
      <c r="K544" s="51"/>
      <c r="L544" s="50"/>
      <c r="M544" s="50"/>
      <c r="N544" s="50"/>
      <c r="O544" s="50"/>
      <c r="P544" s="52"/>
      <c r="Q544" s="52"/>
    </row>
    <row r="545" spans="7:17" ht="15.75" customHeight="1" x14ac:dyDescent="0.35">
      <c r="G545" s="50"/>
      <c r="H545" s="50"/>
      <c r="I545" s="50"/>
      <c r="J545" s="50"/>
      <c r="K545" s="51"/>
      <c r="L545" s="50"/>
      <c r="M545" s="50"/>
      <c r="N545" s="50"/>
      <c r="O545" s="50"/>
      <c r="P545" s="52"/>
      <c r="Q545" s="52"/>
    </row>
    <row r="546" spans="7:17" ht="15.75" customHeight="1" x14ac:dyDescent="0.35">
      <c r="G546" s="50"/>
      <c r="H546" s="50"/>
      <c r="I546" s="50"/>
      <c r="J546" s="50"/>
      <c r="K546" s="51"/>
      <c r="L546" s="50"/>
      <c r="M546" s="50"/>
      <c r="N546" s="50"/>
      <c r="O546" s="50"/>
      <c r="P546" s="52"/>
      <c r="Q546" s="52"/>
    </row>
    <row r="547" spans="7:17" ht="15.75" customHeight="1" x14ac:dyDescent="0.35">
      <c r="G547" s="50"/>
      <c r="H547" s="50"/>
      <c r="I547" s="50"/>
      <c r="J547" s="50"/>
      <c r="K547" s="51"/>
      <c r="L547" s="50"/>
      <c r="M547" s="50"/>
      <c r="N547" s="50"/>
      <c r="O547" s="50"/>
      <c r="P547" s="52"/>
      <c r="Q547" s="52"/>
    </row>
    <row r="548" spans="7:17" ht="15.75" customHeight="1" x14ac:dyDescent="0.35">
      <c r="G548" s="50"/>
      <c r="H548" s="50"/>
      <c r="I548" s="50"/>
      <c r="J548" s="50"/>
      <c r="K548" s="51"/>
      <c r="L548" s="50"/>
      <c r="M548" s="50"/>
      <c r="N548" s="50"/>
      <c r="O548" s="50"/>
      <c r="P548" s="52"/>
      <c r="Q548" s="52"/>
    </row>
    <row r="549" spans="7:17" ht="15.75" customHeight="1" x14ac:dyDescent="0.35">
      <c r="G549" s="50"/>
      <c r="H549" s="50"/>
      <c r="I549" s="50"/>
      <c r="J549" s="50"/>
      <c r="K549" s="51"/>
      <c r="L549" s="50"/>
      <c r="M549" s="50"/>
      <c r="N549" s="50"/>
      <c r="O549" s="50"/>
      <c r="P549" s="52"/>
      <c r="Q549" s="52"/>
    </row>
    <row r="550" spans="7:17" ht="15.75" customHeight="1" x14ac:dyDescent="0.35">
      <c r="G550" s="50"/>
      <c r="H550" s="50"/>
      <c r="I550" s="50"/>
      <c r="J550" s="50"/>
      <c r="K550" s="51"/>
      <c r="L550" s="50"/>
      <c r="M550" s="50"/>
      <c r="N550" s="50"/>
      <c r="O550" s="50"/>
      <c r="P550" s="52"/>
      <c r="Q550" s="52"/>
    </row>
    <row r="551" spans="7:17" ht="15.75" customHeight="1" x14ac:dyDescent="0.35">
      <c r="G551" s="50"/>
      <c r="H551" s="50"/>
      <c r="I551" s="50"/>
      <c r="J551" s="50"/>
      <c r="K551" s="51"/>
      <c r="L551" s="50"/>
      <c r="M551" s="50"/>
      <c r="N551" s="50"/>
      <c r="O551" s="50"/>
      <c r="P551" s="52"/>
      <c r="Q551" s="52"/>
    </row>
    <row r="552" spans="7:17" ht="15.75" customHeight="1" x14ac:dyDescent="0.35">
      <c r="G552" s="50"/>
      <c r="H552" s="50"/>
      <c r="I552" s="50"/>
      <c r="J552" s="50"/>
      <c r="K552" s="51"/>
      <c r="L552" s="50"/>
      <c r="M552" s="50"/>
      <c r="N552" s="50"/>
      <c r="O552" s="50"/>
      <c r="P552" s="52"/>
      <c r="Q552" s="52"/>
    </row>
    <row r="553" spans="7:17" ht="15.75" customHeight="1" x14ac:dyDescent="0.35">
      <c r="G553" s="50"/>
      <c r="H553" s="50"/>
      <c r="I553" s="50"/>
      <c r="J553" s="50"/>
      <c r="K553" s="51"/>
      <c r="L553" s="50"/>
      <c r="M553" s="50"/>
      <c r="N553" s="50"/>
      <c r="O553" s="50"/>
      <c r="P553" s="52"/>
      <c r="Q553" s="52"/>
    </row>
    <row r="554" spans="7:17" ht="15.75" customHeight="1" x14ac:dyDescent="0.35">
      <c r="G554" s="50"/>
      <c r="H554" s="50"/>
      <c r="I554" s="50"/>
      <c r="J554" s="50"/>
      <c r="K554" s="51"/>
      <c r="L554" s="50"/>
      <c r="M554" s="50"/>
      <c r="N554" s="50"/>
      <c r="O554" s="50"/>
      <c r="P554" s="52"/>
      <c r="Q554" s="52"/>
    </row>
    <row r="555" spans="7:17" ht="15.75" customHeight="1" x14ac:dyDescent="0.35">
      <c r="G555" s="50"/>
      <c r="H555" s="50"/>
      <c r="I555" s="50"/>
      <c r="J555" s="50"/>
      <c r="K555" s="51"/>
      <c r="L555" s="50"/>
      <c r="M555" s="50"/>
      <c r="N555" s="50"/>
      <c r="O555" s="50"/>
      <c r="P555" s="52"/>
      <c r="Q555" s="52"/>
    </row>
    <row r="556" spans="7:17" ht="15.75" customHeight="1" x14ac:dyDescent="0.35">
      <c r="G556" s="50"/>
      <c r="H556" s="50"/>
      <c r="I556" s="50"/>
      <c r="J556" s="50"/>
      <c r="K556" s="51"/>
      <c r="L556" s="50"/>
      <c r="M556" s="50"/>
      <c r="N556" s="50"/>
      <c r="O556" s="50"/>
      <c r="P556" s="52"/>
      <c r="Q556" s="52"/>
    </row>
    <row r="557" spans="7:17" ht="15.75" customHeight="1" x14ac:dyDescent="0.35">
      <c r="G557" s="50"/>
      <c r="H557" s="50"/>
      <c r="I557" s="50"/>
      <c r="J557" s="50"/>
      <c r="K557" s="51"/>
      <c r="L557" s="50"/>
      <c r="M557" s="50"/>
      <c r="N557" s="50"/>
      <c r="O557" s="50"/>
      <c r="P557" s="52"/>
      <c r="Q557" s="52"/>
    </row>
    <row r="558" spans="7:17" ht="15.75" customHeight="1" x14ac:dyDescent="0.35">
      <c r="G558" s="50"/>
      <c r="H558" s="50"/>
      <c r="I558" s="50"/>
      <c r="J558" s="50"/>
      <c r="K558" s="51"/>
      <c r="L558" s="50"/>
      <c r="M558" s="50"/>
      <c r="N558" s="50"/>
      <c r="O558" s="50"/>
      <c r="P558" s="52"/>
      <c r="Q558" s="52"/>
    </row>
    <row r="559" spans="7:17" ht="15.75" customHeight="1" x14ac:dyDescent="0.35">
      <c r="G559" s="50"/>
      <c r="H559" s="50"/>
      <c r="I559" s="50"/>
      <c r="J559" s="50"/>
      <c r="K559" s="51"/>
      <c r="L559" s="50"/>
      <c r="M559" s="50"/>
      <c r="N559" s="50"/>
      <c r="O559" s="50"/>
      <c r="P559" s="52"/>
      <c r="Q559" s="52"/>
    </row>
    <row r="560" spans="7:17" ht="15.75" customHeight="1" x14ac:dyDescent="0.35">
      <c r="G560" s="50"/>
      <c r="H560" s="50"/>
      <c r="I560" s="50"/>
      <c r="J560" s="50"/>
      <c r="K560" s="51"/>
      <c r="L560" s="50"/>
      <c r="M560" s="50"/>
      <c r="N560" s="50"/>
      <c r="O560" s="50"/>
      <c r="P560" s="52"/>
      <c r="Q560" s="52"/>
    </row>
    <row r="561" spans="7:17" ht="15.75" customHeight="1" x14ac:dyDescent="0.35">
      <c r="G561" s="50"/>
      <c r="H561" s="50"/>
      <c r="I561" s="50"/>
      <c r="J561" s="50"/>
      <c r="K561" s="51"/>
      <c r="L561" s="50"/>
      <c r="M561" s="50"/>
      <c r="N561" s="50"/>
      <c r="O561" s="50"/>
      <c r="P561" s="52"/>
      <c r="Q561" s="52"/>
    </row>
    <row r="562" spans="7:17" ht="15.75" customHeight="1" x14ac:dyDescent="0.35">
      <c r="G562" s="50"/>
      <c r="H562" s="50"/>
      <c r="I562" s="50"/>
      <c r="J562" s="50"/>
      <c r="K562" s="51"/>
      <c r="L562" s="50"/>
      <c r="M562" s="50"/>
      <c r="N562" s="50"/>
      <c r="O562" s="50"/>
      <c r="P562" s="52"/>
      <c r="Q562" s="52"/>
    </row>
    <row r="563" spans="7:17" ht="15.75" customHeight="1" x14ac:dyDescent="0.35">
      <c r="G563" s="50"/>
      <c r="H563" s="50"/>
      <c r="I563" s="50"/>
      <c r="J563" s="50"/>
      <c r="K563" s="51"/>
      <c r="L563" s="50"/>
      <c r="M563" s="50"/>
      <c r="N563" s="50"/>
      <c r="O563" s="50"/>
      <c r="P563" s="52"/>
      <c r="Q563" s="52"/>
    </row>
    <row r="564" spans="7:17" ht="15.75" customHeight="1" x14ac:dyDescent="0.35">
      <c r="G564" s="50"/>
      <c r="H564" s="50"/>
      <c r="I564" s="50"/>
      <c r="J564" s="50"/>
      <c r="K564" s="51"/>
      <c r="L564" s="50"/>
      <c r="M564" s="50"/>
      <c r="N564" s="50"/>
      <c r="O564" s="50"/>
      <c r="P564" s="52"/>
      <c r="Q564" s="52"/>
    </row>
    <row r="565" spans="7:17" ht="15.75" customHeight="1" x14ac:dyDescent="0.35">
      <c r="G565" s="50"/>
      <c r="H565" s="50"/>
      <c r="I565" s="50"/>
      <c r="J565" s="50"/>
      <c r="K565" s="51"/>
      <c r="L565" s="50"/>
      <c r="M565" s="50"/>
      <c r="N565" s="50"/>
      <c r="O565" s="50"/>
      <c r="P565" s="52"/>
      <c r="Q565" s="52"/>
    </row>
    <row r="566" spans="7:17" ht="15.75" customHeight="1" x14ac:dyDescent="0.35">
      <c r="G566" s="50"/>
      <c r="H566" s="50"/>
      <c r="I566" s="50"/>
      <c r="J566" s="50"/>
      <c r="K566" s="51"/>
      <c r="L566" s="50"/>
      <c r="M566" s="50"/>
      <c r="N566" s="50"/>
      <c r="O566" s="50"/>
      <c r="P566" s="52"/>
      <c r="Q566" s="52"/>
    </row>
    <row r="567" spans="7:17" ht="15.75" customHeight="1" x14ac:dyDescent="0.35">
      <c r="G567" s="50"/>
      <c r="H567" s="50"/>
      <c r="I567" s="50"/>
      <c r="J567" s="50"/>
      <c r="K567" s="51"/>
      <c r="L567" s="50"/>
      <c r="M567" s="50"/>
      <c r="N567" s="50"/>
      <c r="O567" s="50"/>
      <c r="P567" s="52"/>
      <c r="Q567" s="52"/>
    </row>
    <row r="568" spans="7:17" ht="15.75" customHeight="1" x14ac:dyDescent="0.35">
      <c r="G568" s="50"/>
      <c r="H568" s="50"/>
      <c r="I568" s="50"/>
      <c r="J568" s="50"/>
      <c r="K568" s="51"/>
      <c r="L568" s="50"/>
      <c r="M568" s="50"/>
      <c r="N568" s="50"/>
      <c r="O568" s="50"/>
      <c r="P568" s="52"/>
      <c r="Q568" s="52"/>
    </row>
    <row r="569" spans="7:17" ht="15.75" customHeight="1" x14ac:dyDescent="0.35">
      <c r="G569" s="50"/>
      <c r="H569" s="50"/>
      <c r="I569" s="50"/>
      <c r="J569" s="50"/>
      <c r="K569" s="51"/>
      <c r="L569" s="50"/>
      <c r="M569" s="50"/>
      <c r="N569" s="50"/>
      <c r="O569" s="50"/>
      <c r="P569" s="52"/>
      <c r="Q569" s="52"/>
    </row>
    <row r="570" spans="7:17" ht="15.75" customHeight="1" x14ac:dyDescent="0.35">
      <c r="G570" s="50"/>
      <c r="H570" s="50"/>
      <c r="I570" s="50"/>
      <c r="J570" s="50"/>
      <c r="K570" s="51"/>
      <c r="L570" s="50"/>
      <c r="M570" s="50"/>
      <c r="N570" s="50"/>
      <c r="O570" s="50"/>
      <c r="P570" s="52"/>
      <c r="Q570" s="52"/>
    </row>
    <row r="571" spans="7:17" ht="15.75" customHeight="1" x14ac:dyDescent="0.35">
      <c r="G571" s="50"/>
      <c r="H571" s="50"/>
      <c r="I571" s="50"/>
      <c r="J571" s="50"/>
      <c r="K571" s="51"/>
      <c r="L571" s="50"/>
      <c r="M571" s="50"/>
      <c r="N571" s="50"/>
      <c r="O571" s="50"/>
      <c r="P571" s="52"/>
      <c r="Q571" s="52"/>
    </row>
    <row r="572" spans="7:17" ht="15.75" customHeight="1" x14ac:dyDescent="0.35">
      <c r="G572" s="50"/>
      <c r="H572" s="50"/>
      <c r="I572" s="50"/>
      <c r="J572" s="50"/>
      <c r="K572" s="51"/>
      <c r="L572" s="50"/>
      <c r="M572" s="50"/>
      <c r="N572" s="50"/>
      <c r="O572" s="50"/>
      <c r="P572" s="52"/>
      <c r="Q572" s="52"/>
    </row>
    <row r="573" spans="7:17" ht="15.75" customHeight="1" x14ac:dyDescent="0.35">
      <c r="G573" s="50"/>
      <c r="H573" s="50"/>
      <c r="I573" s="50"/>
      <c r="J573" s="50"/>
      <c r="K573" s="51"/>
      <c r="L573" s="50"/>
      <c r="M573" s="50"/>
      <c r="N573" s="50"/>
      <c r="O573" s="50"/>
      <c r="P573" s="52"/>
      <c r="Q573" s="52"/>
    </row>
    <row r="574" spans="7:17" ht="15.75" customHeight="1" x14ac:dyDescent="0.35">
      <c r="G574" s="50"/>
      <c r="H574" s="50"/>
      <c r="I574" s="50"/>
      <c r="J574" s="50"/>
      <c r="K574" s="51"/>
      <c r="L574" s="50"/>
      <c r="M574" s="50"/>
      <c r="N574" s="50"/>
      <c r="O574" s="50"/>
      <c r="P574" s="52"/>
      <c r="Q574" s="52"/>
    </row>
    <row r="575" spans="7:17" ht="15.75" customHeight="1" x14ac:dyDescent="0.35">
      <c r="G575" s="50"/>
      <c r="H575" s="50"/>
      <c r="I575" s="50"/>
      <c r="J575" s="50"/>
      <c r="K575" s="51"/>
      <c r="L575" s="50"/>
      <c r="M575" s="50"/>
      <c r="N575" s="50"/>
      <c r="O575" s="50"/>
      <c r="P575" s="52"/>
      <c r="Q575" s="52"/>
    </row>
    <row r="576" spans="7:17" ht="15.75" customHeight="1" x14ac:dyDescent="0.35">
      <c r="G576" s="50"/>
      <c r="H576" s="50"/>
      <c r="I576" s="50"/>
      <c r="J576" s="50"/>
      <c r="K576" s="51"/>
      <c r="L576" s="50"/>
      <c r="M576" s="50"/>
      <c r="N576" s="50"/>
      <c r="O576" s="50"/>
      <c r="P576" s="52"/>
      <c r="Q576" s="52"/>
    </row>
    <row r="577" spans="7:17" ht="15.75" customHeight="1" x14ac:dyDescent="0.35">
      <c r="G577" s="50"/>
      <c r="H577" s="50"/>
      <c r="I577" s="50"/>
      <c r="J577" s="50"/>
      <c r="K577" s="51"/>
      <c r="L577" s="50"/>
      <c r="M577" s="50"/>
      <c r="N577" s="50"/>
      <c r="O577" s="50"/>
      <c r="P577" s="52"/>
      <c r="Q577" s="52"/>
    </row>
    <row r="578" spans="7:17" ht="15.75" customHeight="1" x14ac:dyDescent="0.35">
      <c r="G578" s="50"/>
      <c r="H578" s="50"/>
      <c r="I578" s="50"/>
      <c r="J578" s="50"/>
      <c r="K578" s="51"/>
      <c r="L578" s="50"/>
      <c r="M578" s="50"/>
      <c r="N578" s="50"/>
      <c r="O578" s="50"/>
      <c r="P578" s="52"/>
      <c r="Q578" s="52"/>
    </row>
    <row r="579" spans="7:17" ht="15.75" customHeight="1" x14ac:dyDescent="0.35">
      <c r="G579" s="50"/>
      <c r="H579" s="50"/>
      <c r="I579" s="50"/>
      <c r="J579" s="50"/>
      <c r="K579" s="51"/>
      <c r="L579" s="50"/>
      <c r="M579" s="50"/>
      <c r="N579" s="50"/>
      <c r="O579" s="50"/>
      <c r="P579" s="52"/>
      <c r="Q579" s="52"/>
    </row>
    <row r="580" spans="7:17" ht="15.75" customHeight="1" x14ac:dyDescent="0.35">
      <c r="G580" s="50"/>
      <c r="H580" s="50"/>
      <c r="I580" s="50"/>
      <c r="J580" s="50"/>
      <c r="K580" s="51"/>
      <c r="L580" s="50"/>
      <c r="M580" s="50"/>
      <c r="N580" s="50"/>
      <c r="O580" s="50"/>
      <c r="P580" s="52"/>
      <c r="Q580" s="52"/>
    </row>
    <row r="581" spans="7:17" ht="15.75" customHeight="1" x14ac:dyDescent="0.35">
      <c r="G581" s="50"/>
      <c r="H581" s="50"/>
      <c r="I581" s="50"/>
      <c r="J581" s="50"/>
      <c r="K581" s="51"/>
      <c r="L581" s="50"/>
      <c r="M581" s="50"/>
      <c r="N581" s="50"/>
      <c r="O581" s="50"/>
      <c r="P581" s="52"/>
      <c r="Q581" s="52"/>
    </row>
    <row r="582" spans="7:17" ht="15.75" customHeight="1" x14ac:dyDescent="0.35">
      <c r="G582" s="50"/>
      <c r="H582" s="50"/>
      <c r="I582" s="50"/>
      <c r="J582" s="50"/>
      <c r="K582" s="51"/>
      <c r="L582" s="50"/>
      <c r="M582" s="50"/>
      <c r="N582" s="50"/>
      <c r="O582" s="50"/>
      <c r="P582" s="52"/>
      <c r="Q582" s="52"/>
    </row>
    <row r="583" spans="7:17" ht="15.75" customHeight="1" x14ac:dyDescent="0.35">
      <c r="G583" s="50"/>
      <c r="H583" s="50"/>
      <c r="I583" s="50"/>
      <c r="J583" s="50"/>
      <c r="K583" s="51"/>
      <c r="L583" s="50"/>
      <c r="M583" s="50"/>
      <c r="N583" s="50"/>
      <c r="O583" s="50"/>
      <c r="P583" s="52"/>
      <c r="Q583" s="52"/>
    </row>
    <row r="584" spans="7:17" ht="15.75" customHeight="1" x14ac:dyDescent="0.35">
      <c r="G584" s="50"/>
      <c r="H584" s="50"/>
      <c r="I584" s="50"/>
      <c r="J584" s="50"/>
      <c r="K584" s="51"/>
      <c r="L584" s="50"/>
      <c r="M584" s="50"/>
      <c r="N584" s="50"/>
      <c r="O584" s="50"/>
      <c r="P584" s="52"/>
      <c r="Q584" s="52"/>
    </row>
    <row r="585" spans="7:17" ht="15.75" customHeight="1" x14ac:dyDescent="0.35">
      <c r="G585" s="50"/>
      <c r="H585" s="50"/>
      <c r="I585" s="50"/>
      <c r="J585" s="50"/>
      <c r="K585" s="51"/>
      <c r="L585" s="50"/>
      <c r="M585" s="50"/>
      <c r="N585" s="50"/>
      <c r="O585" s="50"/>
      <c r="P585" s="52"/>
      <c r="Q585" s="52"/>
    </row>
    <row r="586" spans="7:17" ht="15.75" customHeight="1" x14ac:dyDescent="0.35">
      <c r="G586" s="50"/>
      <c r="H586" s="50"/>
      <c r="I586" s="50"/>
      <c r="J586" s="50"/>
      <c r="K586" s="51"/>
      <c r="L586" s="50"/>
      <c r="M586" s="50"/>
      <c r="N586" s="50"/>
      <c r="O586" s="50"/>
      <c r="P586" s="52"/>
      <c r="Q586" s="52"/>
    </row>
    <row r="587" spans="7:17" ht="15.75" customHeight="1" x14ac:dyDescent="0.35">
      <c r="G587" s="50"/>
      <c r="H587" s="50"/>
      <c r="I587" s="50"/>
      <c r="J587" s="50"/>
      <c r="K587" s="51"/>
      <c r="L587" s="50"/>
      <c r="M587" s="50"/>
      <c r="N587" s="50"/>
      <c r="O587" s="50"/>
      <c r="P587" s="52"/>
      <c r="Q587" s="52"/>
    </row>
    <row r="588" spans="7:17" ht="15.75" customHeight="1" x14ac:dyDescent="0.35">
      <c r="G588" s="50"/>
      <c r="H588" s="50"/>
      <c r="I588" s="50"/>
      <c r="J588" s="50"/>
      <c r="K588" s="51"/>
      <c r="L588" s="50"/>
      <c r="M588" s="50"/>
      <c r="N588" s="50"/>
      <c r="O588" s="50"/>
      <c r="P588" s="52"/>
      <c r="Q588" s="52"/>
    </row>
    <row r="589" spans="7:17" ht="15.75" customHeight="1" x14ac:dyDescent="0.35">
      <c r="G589" s="50"/>
      <c r="H589" s="50"/>
      <c r="I589" s="50"/>
      <c r="J589" s="50"/>
      <c r="K589" s="51"/>
      <c r="L589" s="50"/>
      <c r="M589" s="50"/>
      <c r="N589" s="50"/>
      <c r="O589" s="50"/>
      <c r="P589" s="52"/>
      <c r="Q589" s="52"/>
    </row>
    <row r="590" spans="7:17" ht="15.75" customHeight="1" x14ac:dyDescent="0.35">
      <c r="G590" s="50"/>
      <c r="H590" s="50"/>
      <c r="I590" s="50"/>
      <c r="J590" s="50"/>
      <c r="K590" s="51"/>
      <c r="L590" s="50"/>
      <c r="M590" s="50"/>
      <c r="N590" s="50"/>
      <c r="O590" s="50"/>
      <c r="P590" s="52"/>
      <c r="Q590" s="52"/>
    </row>
    <row r="591" spans="7:17" ht="15.75" customHeight="1" x14ac:dyDescent="0.35">
      <c r="G591" s="50"/>
      <c r="H591" s="50"/>
      <c r="I591" s="50"/>
      <c r="J591" s="50"/>
      <c r="K591" s="51"/>
      <c r="L591" s="50"/>
      <c r="M591" s="50"/>
      <c r="N591" s="50"/>
      <c r="O591" s="50"/>
      <c r="P591" s="52"/>
      <c r="Q591" s="52"/>
    </row>
    <row r="592" spans="7:17" ht="15.75" customHeight="1" x14ac:dyDescent="0.35">
      <c r="G592" s="50"/>
      <c r="H592" s="50"/>
      <c r="I592" s="50"/>
      <c r="J592" s="50"/>
      <c r="K592" s="51"/>
      <c r="L592" s="50"/>
      <c r="M592" s="50"/>
      <c r="N592" s="50"/>
      <c r="O592" s="50"/>
      <c r="P592" s="52"/>
      <c r="Q592" s="52"/>
    </row>
    <row r="593" spans="7:17" ht="15.75" customHeight="1" x14ac:dyDescent="0.35">
      <c r="G593" s="50"/>
      <c r="H593" s="50"/>
      <c r="I593" s="50"/>
      <c r="J593" s="50"/>
      <c r="K593" s="51"/>
      <c r="L593" s="50"/>
      <c r="M593" s="50"/>
      <c r="N593" s="50"/>
      <c r="O593" s="50"/>
      <c r="P593" s="52"/>
      <c r="Q593" s="52"/>
    </row>
    <row r="594" spans="7:17" ht="15.75" customHeight="1" x14ac:dyDescent="0.35">
      <c r="G594" s="50"/>
      <c r="H594" s="50"/>
      <c r="I594" s="50"/>
      <c r="J594" s="50"/>
      <c r="K594" s="51"/>
      <c r="L594" s="50"/>
      <c r="M594" s="50"/>
      <c r="N594" s="50"/>
      <c r="O594" s="50"/>
      <c r="P594" s="52"/>
      <c r="Q594" s="52"/>
    </row>
    <row r="595" spans="7:17" ht="15.75" customHeight="1" x14ac:dyDescent="0.35">
      <c r="G595" s="50"/>
      <c r="H595" s="50"/>
      <c r="I595" s="50"/>
      <c r="J595" s="50"/>
      <c r="K595" s="51"/>
      <c r="L595" s="50"/>
      <c r="M595" s="50"/>
      <c r="N595" s="50"/>
      <c r="O595" s="50"/>
      <c r="P595" s="52"/>
      <c r="Q595" s="52"/>
    </row>
    <row r="596" spans="7:17" ht="15.75" customHeight="1" x14ac:dyDescent="0.35">
      <c r="G596" s="50"/>
      <c r="H596" s="50"/>
      <c r="I596" s="50"/>
      <c r="J596" s="50"/>
      <c r="K596" s="51"/>
      <c r="L596" s="50"/>
      <c r="M596" s="50"/>
      <c r="N596" s="50"/>
      <c r="O596" s="50"/>
      <c r="P596" s="52"/>
      <c r="Q596" s="52"/>
    </row>
    <row r="597" spans="7:17" ht="15.75" customHeight="1" x14ac:dyDescent="0.35">
      <c r="G597" s="50"/>
      <c r="H597" s="50"/>
      <c r="I597" s="50"/>
      <c r="J597" s="50"/>
      <c r="K597" s="51"/>
      <c r="L597" s="50"/>
      <c r="M597" s="50"/>
      <c r="N597" s="50"/>
      <c r="O597" s="50"/>
      <c r="P597" s="52"/>
      <c r="Q597" s="52"/>
    </row>
    <row r="598" spans="7:17" ht="15.75" customHeight="1" x14ac:dyDescent="0.35">
      <c r="G598" s="50"/>
      <c r="H598" s="50"/>
      <c r="I598" s="50"/>
      <c r="J598" s="50"/>
      <c r="K598" s="51"/>
      <c r="L598" s="50"/>
      <c r="M598" s="50"/>
      <c r="N598" s="50"/>
      <c r="O598" s="50"/>
      <c r="P598" s="52"/>
      <c r="Q598" s="52"/>
    </row>
    <row r="599" spans="7:17" ht="15.75" customHeight="1" x14ac:dyDescent="0.35">
      <c r="G599" s="50"/>
      <c r="H599" s="50"/>
      <c r="I599" s="50"/>
      <c r="J599" s="50"/>
      <c r="K599" s="51"/>
      <c r="L599" s="50"/>
      <c r="M599" s="50"/>
      <c r="N599" s="50"/>
      <c r="O599" s="50"/>
      <c r="P599" s="52"/>
      <c r="Q599" s="52"/>
    </row>
    <row r="600" spans="7:17" ht="15.75" customHeight="1" x14ac:dyDescent="0.35">
      <c r="G600" s="50"/>
      <c r="H600" s="50"/>
      <c r="I600" s="50"/>
      <c r="J600" s="50"/>
      <c r="K600" s="51"/>
      <c r="L600" s="50"/>
      <c r="M600" s="50"/>
      <c r="N600" s="50"/>
      <c r="O600" s="50"/>
      <c r="P600" s="52"/>
      <c r="Q600" s="52"/>
    </row>
    <row r="601" spans="7:17" ht="15.75" customHeight="1" x14ac:dyDescent="0.35">
      <c r="G601" s="50"/>
      <c r="H601" s="50"/>
      <c r="I601" s="50"/>
      <c r="J601" s="50"/>
      <c r="K601" s="51"/>
      <c r="L601" s="50"/>
      <c r="M601" s="50"/>
      <c r="N601" s="50"/>
      <c r="O601" s="50"/>
      <c r="P601" s="52"/>
      <c r="Q601" s="52"/>
    </row>
    <row r="602" spans="7:17" ht="15.75" customHeight="1" x14ac:dyDescent="0.35">
      <c r="G602" s="50"/>
      <c r="H602" s="50"/>
      <c r="I602" s="50"/>
      <c r="J602" s="50"/>
      <c r="K602" s="51"/>
      <c r="L602" s="50"/>
      <c r="M602" s="50"/>
      <c r="N602" s="50"/>
      <c r="O602" s="50"/>
      <c r="P602" s="52"/>
      <c r="Q602" s="52"/>
    </row>
    <row r="603" spans="7:17" ht="15.75" customHeight="1" x14ac:dyDescent="0.35">
      <c r="G603" s="50"/>
      <c r="H603" s="50"/>
      <c r="I603" s="50"/>
      <c r="J603" s="50"/>
      <c r="K603" s="51"/>
      <c r="L603" s="50"/>
      <c r="M603" s="50"/>
      <c r="N603" s="50"/>
      <c r="O603" s="50"/>
      <c r="P603" s="52"/>
      <c r="Q603" s="52"/>
    </row>
    <row r="604" spans="7:17" ht="15.75" customHeight="1" x14ac:dyDescent="0.35">
      <c r="G604" s="50"/>
      <c r="H604" s="50"/>
      <c r="I604" s="50"/>
      <c r="J604" s="50"/>
      <c r="K604" s="51"/>
      <c r="L604" s="50"/>
      <c r="M604" s="50"/>
      <c r="N604" s="50"/>
      <c r="O604" s="50"/>
      <c r="P604" s="52"/>
      <c r="Q604" s="52"/>
    </row>
    <row r="605" spans="7:17" ht="15.75" customHeight="1" x14ac:dyDescent="0.35">
      <c r="G605" s="50"/>
      <c r="H605" s="50"/>
      <c r="I605" s="50"/>
      <c r="J605" s="50"/>
      <c r="K605" s="51"/>
      <c r="L605" s="50"/>
      <c r="M605" s="50"/>
      <c r="N605" s="50"/>
      <c r="O605" s="50"/>
      <c r="P605" s="52"/>
      <c r="Q605" s="52"/>
    </row>
    <row r="606" spans="7:17" ht="15.75" customHeight="1" x14ac:dyDescent="0.35">
      <c r="G606" s="50"/>
      <c r="H606" s="50"/>
      <c r="I606" s="50"/>
      <c r="J606" s="50"/>
      <c r="K606" s="51"/>
      <c r="L606" s="50"/>
      <c r="M606" s="50"/>
      <c r="N606" s="50"/>
      <c r="O606" s="50"/>
      <c r="P606" s="52"/>
      <c r="Q606" s="52"/>
    </row>
    <row r="607" spans="7:17" ht="15.75" customHeight="1" x14ac:dyDescent="0.35">
      <c r="G607" s="50"/>
      <c r="H607" s="50"/>
      <c r="I607" s="50"/>
      <c r="J607" s="50"/>
      <c r="K607" s="51"/>
      <c r="L607" s="50"/>
      <c r="M607" s="50"/>
      <c r="N607" s="50"/>
      <c r="O607" s="50"/>
      <c r="P607" s="52"/>
      <c r="Q607" s="52"/>
    </row>
    <row r="608" spans="7:17" ht="15.75" customHeight="1" x14ac:dyDescent="0.35">
      <c r="G608" s="50"/>
      <c r="H608" s="50"/>
      <c r="I608" s="50"/>
      <c r="J608" s="50"/>
      <c r="K608" s="51"/>
      <c r="L608" s="50"/>
      <c r="M608" s="50"/>
      <c r="N608" s="50"/>
      <c r="O608" s="50"/>
      <c r="P608" s="52"/>
      <c r="Q608" s="52"/>
    </row>
    <row r="609" spans="7:17" ht="15.75" customHeight="1" x14ac:dyDescent="0.35">
      <c r="G609" s="50"/>
      <c r="H609" s="50"/>
      <c r="I609" s="50"/>
      <c r="J609" s="50"/>
      <c r="K609" s="51"/>
      <c r="L609" s="50"/>
      <c r="M609" s="50"/>
      <c r="N609" s="50"/>
      <c r="O609" s="50"/>
      <c r="P609" s="52"/>
      <c r="Q609" s="52"/>
    </row>
    <row r="610" spans="7:17" ht="15.75" customHeight="1" x14ac:dyDescent="0.35">
      <c r="G610" s="50"/>
      <c r="H610" s="50"/>
      <c r="I610" s="50"/>
      <c r="J610" s="50"/>
      <c r="K610" s="51"/>
      <c r="L610" s="50"/>
      <c r="M610" s="50"/>
      <c r="N610" s="50"/>
      <c r="O610" s="50"/>
      <c r="P610" s="52"/>
      <c r="Q610" s="52"/>
    </row>
    <row r="611" spans="7:17" ht="15.75" customHeight="1" x14ac:dyDescent="0.35">
      <c r="G611" s="50"/>
      <c r="H611" s="50"/>
      <c r="I611" s="50"/>
      <c r="J611" s="50"/>
      <c r="K611" s="51"/>
      <c r="L611" s="50"/>
      <c r="M611" s="50"/>
      <c r="N611" s="50"/>
      <c r="O611" s="50"/>
      <c r="P611" s="52"/>
      <c r="Q611" s="52"/>
    </row>
    <row r="612" spans="7:17" ht="15.75" customHeight="1" x14ac:dyDescent="0.35">
      <c r="G612" s="50"/>
      <c r="H612" s="50"/>
      <c r="I612" s="50"/>
      <c r="J612" s="50"/>
      <c r="K612" s="51"/>
      <c r="L612" s="50"/>
      <c r="M612" s="50"/>
      <c r="N612" s="50"/>
      <c r="O612" s="50"/>
      <c r="P612" s="52"/>
      <c r="Q612" s="52"/>
    </row>
    <row r="613" spans="7:17" ht="15.75" customHeight="1" x14ac:dyDescent="0.35">
      <c r="G613" s="50"/>
      <c r="H613" s="50"/>
      <c r="I613" s="50"/>
      <c r="J613" s="50"/>
      <c r="K613" s="51"/>
      <c r="L613" s="50"/>
      <c r="M613" s="50"/>
      <c r="N613" s="50"/>
      <c r="O613" s="50"/>
      <c r="P613" s="52"/>
      <c r="Q613" s="52"/>
    </row>
    <row r="614" spans="7:17" ht="15.75" customHeight="1" x14ac:dyDescent="0.35">
      <c r="G614" s="50"/>
      <c r="H614" s="50"/>
      <c r="I614" s="50"/>
      <c r="J614" s="50"/>
      <c r="K614" s="51"/>
      <c r="L614" s="50"/>
      <c r="M614" s="50"/>
      <c r="N614" s="50"/>
      <c r="O614" s="50"/>
      <c r="P614" s="52"/>
      <c r="Q614" s="52"/>
    </row>
    <row r="615" spans="7:17" ht="15.75" customHeight="1" x14ac:dyDescent="0.35">
      <c r="G615" s="50"/>
      <c r="H615" s="50"/>
      <c r="I615" s="50"/>
      <c r="J615" s="50"/>
      <c r="K615" s="51"/>
      <c r="L615" s="50"/>
      <c r="M615" s="50"/>
      <c r="N615" s="50"/>
      <c r="O615" s="50"/>
      <c r="P615" s="52"/>
      <c r="Q615" s="52"/>
    </row>
    <row r="616" spans="7:17" ht="15.75" customHeight="1" x14ac:dyDescent="0.35">
      <c r="G616" s="50"/>
      <c r="H616" s="50"/>
      <c r="I616" s="50"/>
      <c r="J616" s="50"/>
      <c r="K616" s="51"/>
      <c r="L616" s="50"/>
      <c r="M616" s="50"/>
      <c r="N616" s="50"/>
      <c r="O616" s="50"/>
      <c r="P616" s="52"/>
      <c r="Q616" s="52"/>
    </row>
    <row r="617" spans="7:17" ht="15.75" customHeight="1" x14ac:dyDescent="0.35">
      <c r="G617" s="50"/>
      <c r="H617" s="50"/>
      <c r="I617" s="50"/>
      <c r="J617" s="50"/>
      <c r="K617" s="51"/>
      <c r="L617" s="50"/>
      <c r="M617" s="50"/>
      <c r="N617" s="50"/>
      <c r="O617" s="50"/>
      <c r="P617" s="52"/>
      <c r="Q617" s="52"/>
    </row>
    <row r="618" spans="7:17" ht="15.75" customHeight="1" x14ac:dyDescent="0.35">
      <c r="G618" s="50"/>
      <c r="H618" s="50"/>
      <c r="I618" s="50"/>
      <c r="J618" s="50"/>
      <c r="K618" s="51"/>
      <c r="L618" s="50"/>
      <c r="M618" s="50"/>
      <c r="N618" s="50"/>
      <c r="O618" s="50"/>
      <c r="P618" s="52"/>
      <c r="Q618" s="52"/>
    </row>
    <row r="619" spans="7:17" ht="15.75" customHeight="1" x14ac:dyDescent="0.35">
      <c r="G619" s="50"/>
      <c r="H619" s="50"/>
      <c r="I619" s="50"/>
      <c r="J619" s="50"/>
      <c r="K619" s="51"/>
      <c r="L619" s="50"/>
      <c r="M619" s="50"/>
      <c r="N619" s="50"/>
      <c r="O619" s="50"/>
      <c r="P619" s="52"/>
      <c r="Q619" s="52"/>
    </row>
    <row r="620" spans="7:17" ht="15.75" customHeight="1" x14ac:dyDescent="0.35">
      <c r="G620" s="50"/>
      <c r="H620" s="50"/>
      <c r="I620" s="50"/>
      <c r="J620" s="50"/>
      <c r="K620" s="51"/>
      <c r="L620" s="50"/>
      <c r="M620" s="50"/>
      <c r="N620" s="50"/>
      <c r="O620" s="50"/>
      <c r="P620" s="52"/>
      <c r="Q620" s="52"/>
    </row>
    <row r="621" spans="7:17" ht="15.75" customHeight="1" x14ac:dyDescent="0.35">
      <c r="G621" s="50"/>
      <c r="H621" s="50"/>
      <c r="I621" s="50"/>
      <c r="J621" s="50"/>
      <c r="K621" s="51"/>
      <c r="L621" s="50"/>
      <c r="M621" s="50"/>
      <c r="N621" s="50"/>
      <c r="O621" s="50"/>
      <c r="P621" s="52"/>
      <c r="Q621" s="52"/>
    </row>
    <row r="622" spans="7:17" ht="15.75" customHeight="1" x14ac:dyDescent="0.35">
      <c r="G622" s="50"/>
      <c r="H622" s="50"/>
      <c r="I622" s="50"/>
      <c r="J622" s="50"/>
      <c r="K622" s="51"/>
      <c r="L622" s="50"/>
      <c r="M622" s="50"/>
      <c r="N622" s="50"/>
      <c r="O622" s="50"/>
      <c r="P622" s="52"/>
      <c r="Q622" s="52"/>
    </row>
    <row r="623" spans="7:17" ht="15.75" customHeight="1" x14ac:dyDescent="0.35">
      <c r="G623" s="50"/>
      <c r="H623" s="50"/>
      <c r="I623" s="50"/>
      <c r="J623" s="50"/>
      <c r="K623" s="51"/>
      <c r="L623" s="50"/>
      <c r="M623" s="50"/>
      <c r="N623" s="50"/>
      <c r="O623" s="50"/>
      <c r="P623" s="52"/>
      <c r="Q623" s="52"/>
    </row>
    <row r="624" spans="7:17" ht="15.75" customHeight="1" x14ac:dyDescent="0.35">
      <c r="G624" s="50"/>
      <c r="H624" s="50"/>
      <c r="I624" s="50"/>
      <c r="J624" s="50"/>
      <c r="K624" s="51"/>
      <c r="L624" s="50"/>
      <c r="M624" s="50"/>
      <c r="N624" s="50"/>
      <c r="O624" s="50"/>
      <c r="P624" s="52"/>
      <c r="Q624" s="52"/>
    </row>
    <row r="625" spans="7:17" ht="15.75" customHeight="1" x14ac:dyDescent="0.35">
      <c r="G625" s="50"/>
      <c r="H625" s="50"/>
      <c r="I625" s="50"/>
      <c r="J625" s="50"/>
      <c r="K625" s="51"/>
      <c r="L625" s="50"/>
      <c r="M625" s="50"/>
      <c r="N625" s="50"/>
      <c r="O625" s="50"/>
      <c r="P625" s="52"/>
      <c r="Q625" s="52"/>
    </row>
    <row r="626" spans="7:17" ht="15.75" customHeight="1" x14ac:dyDescent="0.35">
      <c r="G626" s="50"/>
      <c r="H626" s="50"/>
      <c r="I626" s="50"/>
      <c r="J626" s="50"/>
      <c r="K626" s="51"/>
      <c r="L626" s="50"/>
      <c r="M626" s="50"/>
      <c r="N626" s="50"/>
      <c r="O626" s="50"/>
      <c r="P626" s="52"/>
      <c r="Q626" s="52"/>
    </row>
    <row r="627" spans="7:17" ht="15.75" customHeight="1" x14ac:dyDescent="0.35">
      <c r="G627" s="50"/>
      <c r="H627" s="50"/>
      <c r="I627" s="50"/>
      <c r="J627" s="50"/>
      <c r="K627" s="51"/>
      <c r="L627" s="50"/>
      <c r="M627" s="50"/>
      <c r="N627" s="50"/>
      <c r="O627" s="50"/>
      <c r="P627" s="52"/>
      <c r="Q627" s="52"/>
    </row>
    <row r="628" spans="7:17" ht="15.75" customHeight="1" x14ac:dyDescent="0.35">
      <c r="G628" s="50"/>
      <c r="H628" s="50"/>
      <c r="I628" s="50"/>
      <c r="J628" s="50"/>
      <c r="K628" s="51"/>
      <c r="L628" s="50"/>
      <c r="M628" s="50"/>
      <c r="N628" s="50"/>
      <c r="O628" s="50"/>
      <c r="P628" s="52"/>
      <c r="Q628" s="52"/>
    </row>
    <row r="629" spans="7:17" ht="15.75" customHeight="1" x14ac:dyDescent="0.35">
      <c r="G629" s="50"/>
      <c r="H629" s="50"/>
      <c r="I629" s="50"/>
      <c r="J629" s="50"/>
      <c r="K629" s="51"/>
      <c r="L629" s="50"/>
      <c r="M629" s="50"/>
      <c r="N629" s="50"/>
      <c r="O629" s="50"/>
      <c r="P629" s="52"/>
      <c r="Q629" s="52"/>
    </row>
    <row r="630" spans="7:17" ht="15.75" customHeight="1" x14ac:dyDescent="0.35">
      <c r="G630" s="50"/>
      <c r="H630" s="50"/>
      <c r="I630" s="50"/>
      <c r="J630" s="50"/>
      <c r="K630" s="51"/>
      <c r="L630" s="50"/>
      <c r="M630" s="50"/>
      <c r="N630" s="50"/>
      <c r="O630" s="50"/>
      <c r="P630" s="52"/>
      <c r="Q630" s="52"/>
    </row>
    <row r="631" spans="7:17" ht="15.75" customHeight="1" x14ac:dyDescent="0.35">
      <c r="G631" s="50"/>
      <c r="H631" s="50"/>
      <c r="I631" s="50"/>
      <c r="J631" s="50"/>
      <c r="K631" s="51"/>
      <c r="L631" s="50"/>
      <c r="M631" s="50"/>
      <c r="N631" s="50"/>
      <c r="O631" s="50"/>
      <c r="P631" s="52"/>
      <c r="Q631" s="52"/>
    </row>
    <row r="632" spans="7:17" ht="15.75" customHeight="1" x14ac:dyDescent="0.35">
      <c r="G632" s="50"/>
      <c r="H632" s="50"/>
      <c r="I632" s="50"/>
      <c r="J632" s="50"/>
      <c r="K632" s="51"/>
      <c r="L632" s="50"/>
      <c r="M632" s="50"/>
      <c r="N632" s="50"/>
      <c r="O632" s="50"/>
      <c r="P632" s="52"/>
      <c r="Q632" s="52"/>
    </row>
    <row r="633" spans="7:17" ht="15.75" customHeight="1" x14ac:dyDescent="0.35">
      <c r="G633" s="50"/>
      <c r="H633" s="50"/>
      <c r="I633" s="50"/>
      <c r="J633" s="50"/>
      <c r="K633" s="51"/>
      <c r="L633" s="50"/>
      <c r="M633" s="50"/>
      <c r="N633" s="50"/>
      <c r="O633" s="50"/>
      <c r="P633" s="52"/>
      <c r="Q633" s="52"/>
    </row>
    <row r="634" spans="7:17" ht="15.75" customHeight="1" x14ac:dyDescent="0.35">
      <c r="G634" s="50"/>
      <c r="H634" s="50"/>
      <c r="I634" s="50"/>
      <c r="J634" s="50"/>
      <c r="K634" s="51"/>
      <c r="L634" s="50"/>
      <c r="M634" s="50"/>
      <c r="N634" s="50"/>
      <c r="O634" s="50"/>
      <c r="P634" s="52"/>
      <c r="Q634" s="52"/>
    </row>
    <row r="635" spans="7:17" ht="15.75" customHeight="1" x14ac:dyDescent="0.35">
      <c r="G635" s="50"/>
      <c r="H635" s="50"/>
      <c r="I635" s="50"/>
      <c r="J635" s="50"/>
      <c r="K635" s="51"/>
      <c r="L635" s="50"/>
      <c r="M635" s="50"/>
      <c r="N635" s="50"/>
      <c r="O635" s="50"/>
      <c r="P635" s="52"/>
      <c r="Q635" s="52"/>
    </row>
    <row r="636" spans="7:17" ht="15.75" customHeight="1" x14ac:dyDescent="0.35">
      <c r="G636" s="50"/>
      <c r="H636" s="50"/>
      <c r="I636" s="50"/>
      <c r="J636" s="50"/>
      <c r="K636" s="51"/>
      <c r="L636" s="50"/>
      <c r="M636" s="50"/>
      <c r="N636" s="50"/>
      <c r="O636" s="50"/>
      <c r="P636" s="52"/>
      <c r="Q636" s="52"/>
    </row>
    <row r="637" spans="7:17" ht="15.75" customHeight="1" x14ac:dyDescent="0.35">
      <c r="G637" s="50"/>
      <c r="H637" s="50"/>
      <c r="I637" s="50"/>
      <c r="J637" s="50"/>
      <c r="K637" s="51"/>
      <c r="L637" s="50"/>
      <c r="M637" s="50"/>
      <c r="N637" s="50"/>
      <c r="O637" s="50"/>
      <c r="P637" s="52"/>
      <c r="Q637" s="52"/>
    </row>
    <row r="638" spans="7:17" ht="15.75" customHeight="1" x14ac:dyDescent="0.35">
      <c r="G638" s="50"/>
      <c r="H638" s="50"/>
      <c r="I638" s="50"/>
      <c r="J638" s="50"/>
      <c r="K638" s="51"/>
      <c r="L638" s="50"/>
      <c r="M638" s="50"/>
      <c r="N638" s="50"/>
      <c r="O638" s="50"/>
      <c r="P638" s="52"/>
      <c r="Q638" s="52"/>
    </row>
    <row r="639" spans="7:17" ht="15.75" customHeight="1" x14ac:dyDescent="0.35">
      <c r="G639" s="50"/>
      <c r="H639" s="50"/>
      <c r="I639" s="50"/>
      <c r="J639" s="50"/>
      <c r="K639" s="51"/>
      <c r="L639" s="50"/>
      <c r="M639" s="50"/>
      <c r="N639" s="50"/>
      <c r="O639" s="50"/>
      <c r="P639" s="52"/>
      <c r="Q639" s="52"/>
    </row>
    <row r="640" spans="7:17" ht="15.75" customHeight="1" x14ac:dyDescent="0.35">
      <c r="G640" s="50"/>
      <c r="H640" s="50"/>
      <c r="I640" s="50"/>
      <c r="J640" s="50"/>
      <c r="K640" s="51"/>
      <c r="L640" s="50"/>
      <c r="M640" s="50"/>
      <c r="N640" s="50"/>
      <c r="O640" s="50"/>
      <c r="P640" s="52"/>
      <c r="Q640" s="52"/>
    </row>
    <row r="641" spans="7:17" ht="15.75" customHeight="1" x14ac:dyDescent="0.35">
      <c r="G641" s="50"/>
      <c r="H641" s="50"/>
      <c r="I641" s="50"/>
      <c r="J641" s="50"/>
      <c r="K641" s="51"/>
      <c r="L641" s="50"/>
      <c r="M641" s="50"/>
      <c r="N641" s="50"/>
      <c r="O641" s="50"/>
      <c r="P641" s="52"/>
      <c r="Q641" s="52"/>
    </row>
    <row r="642" spans="7:17" ht="15.75" customHeight="1" x14ac:dyDescent="0.35">
      <c r="G642" s="50"/>
      <c r="H642" s="50"/>
      <c r="I642" s="50"/>
      <c r="J642" s="50"/>
      <c r="K642" s="51"/>
      <c r="L642" s="50"/>
      <c r="M642" s="50"/>
      <c r="N642" s="50"/>
      <c r="O642" s="50"/>
      <c r="P642" s="52"/>
      <c r="Q642" s="52"/>
    </row>
    <row r="643" spans="7:17" ht="15.75" customHeight="1" x14ac:dyDescent="0.35">
      <c r="G643" s="50"/>
      <c r="H643" s="50"/>
      <c r="I643" s="50"/>
      <c r="J643" s="50"/>
      <c r="K643" s="51"/>
      <c r="L643" s="50"/>
      <c r="M643" s="50"/>
      <c r="N643" s="50"/>
      <c r="O643" s="50"/>
      <c r="P643" s="52"/>
      <c r="Q643" s="52"/>
    </row>
    <row r="644" spans="7:17" ht="15.75" customHeight="1" x14ac:dyDescent="0.35">
      <c r="G644" s="50"/>
      <c r="H644" s="50"/>
      <c r="I644" s="50"/>
      <c r="J644" s="50"/>
      <c r="K644" s="51"/>
      <c r="L644" s="50"/>
      <c r="M644" s="50"/>
      <c r="N644" s="50"/>
      <c r="O644" s="50"/>
      <c r="P644" s="52"/>
      <c r="Q644" s="52"/>
    </row>
    <row r="645" spans="7:17" ht="15.75" customHeight="1" x14ac:dyDescent="0.35">
      <c r="G645" s="50"/>
      <c r="H645" s="50"/>
      <c r="I645" s="50"/>
      <c r="J645" s="50"/>
      <c r="K645" s="51"/>
      <c r="L645" s="50"/>
      <c r="M645" s="50"/>
      <c r="N645" s="50"/>
      <c r="O645" s="50"/>
      <c r="P645" s="52"/>
      <c r="Q645" s="52"/>
    </row>
    <row r="646" spans="7:17" ht="15.75" customHeight="1" x14ac:dyDescent="0.35">
      <c r="G646" s="50"/>
      <c r="H646" s="50"/>
      <c r="I646" s="50"/>
      <c r="J646" s="50"/>
      <c r="K646" s="51"/>
      <c r="L646" s="50"/>
      <c r="M646" s="50"/>
      <c r="N646" s="50"/>
      <c r="O646" s="50"/>
      <c r="P646" s="52"/>
      <c r="Q646" s="52"/>
    </row>
    <row r="647" spans="7:17" ht="15.75" customHeight="1" x14ac:dyDescent="0.35">
      <c r="G647" s="50"/>
      <c r="H647" s="50"/>
      <c r="I647" s="50"/>
      <c r="J647" s="50"/>
      <c r="K647" s="51"/>
      <c r="L647" s="50"/>
      <c r="M647" s="50"/>
      <c r="N647" s="50"/>
      <c r="O647" s="50"/>
      <c r="P647" s="52"/>
      <c r="Q647" s="52"/>
    </row>
    <row r="648" spans="7:17" ht="15.75" customHeight="1" x14ac:dyDescent="0.35">
      <c r="G648" s="50"/>
      <c r="H648" s="50"/>
      <c r="I648" s="50"/>
      <c r="J648" s="50"/>
      <c r="K648" s="51"/>
      <c r="L648" s="50"/>
      <c r="M648" s="50"/>
      <c r="N648" s="50"/>
      <c r="O648" s="50"/>
      <c r="P648" s="52"/>
      <c r="Q648" s="52"/>
    </row>
    <row r="649" spans="7:17" ht="15.75" customHeight="1" x14ac:dyDescent="0.35">
      <c r="G649" s="50"/>
      <c r="H649" s="50"/>
      <c r="I649" s="50"/>
      <c r="J649" s="50"/>
      <c r="K649" s="51"/>
      <c r="L649" s="50"/>
      <c r="M649" s="50"/>
      <c r="N649" s="50"/>
      <c r="O649" s="50"/>
      <c r="P649" s="52"/>
      <c r="Q649" s="52"/>
    </row>
    <row r="650" spans="7:17" ht="15.75" customHeight="1" x14ac:dyDescent="0.35">
      <c r="G650" s="50"/>
      <c r="H650" s="50"/>
      <c r="I650" s="50"/>
      <c r="J650" s="50"/>
      <c r="K650" s="51"/>
      <c r="L650" s="50"/>
      <c r="M650" s="50"/>
      <c r="N650" s="50"/>
      <c r="O650" s="50"/>
      <c r="P650" s="52"/>
      <c r="Q650" s="52"/>
    </row>
    <row r="651" spans="7:17" ht="15.75" customHeight="1" x14ac:dyDescent="0.35">
      <c r="G651" s="50"/>
      <c r="H651" s="50"/>
      <c r="I651" s="50"/>
      <c r="J651" s="50"/>
      <c r="K651" s="51"/>
      <c r="L651" s="50"/>
      <c r="M651" s="50"/>
      <c r="N651" s="50"/>
      <c r="O651" s="50"/>
      <c r="P651" s="52"/>
      <c r="Q651" s="52"/>
    </row>
    <row r="652" spans="7:17" ht="15.75" customHeight="1" x14ac:dyDescent="0.35">
      <c r="G652" s="50"/>
      <c r="H652" s="50"/>
      <c r="I652" s="50"/>
      <c r="J652" s="50"/>
      <c r="K652" s="51"/>
      <c r="L652" s="50"/>
      <c r="M652" s="50"/>
      <c r="N652" s="50"/>
      <c r="O652" s="50"/>
      <c r="P652" s="52"/>
      <c r="Q652" s="52"/>
    </row>
    <row r="653" spans="7:17" ht="15.75" customHeight="1" x14ac:dyDescent="0.35">
      <c r="G653" s="50"/>
      <c r="H653" s="50"/>
      <c r="I653" s="50"/>
      <c r="J653" s="50"/>
      <c r="K653" s="51"/>
      <c r="L653" s="50"/>
      <c r="M653" s="50"/>
      <c r="N653" s="50"/>
      <c r="O653" s="50"/>
      <c r="P653" s="52"/>
      <c r="Q653" s="52"/>
    </row>
    <row r="654" spans="7:17" ht="15.75" customHeight="1" x14ac:dyDescent="0.35">
      <c r="G654" s="50"/>
      <c r="H654" s="50"/>
      <c r="I654" s="50"/>
      <c r="J654" s="50"/>
      <c r="K654" s="51"/>
      <c r="L654" s="50"/>
      <c r="M654" s="50"/>
      <c r="N654" s="50"/>
      <c r="O654" s="50"/>
      <c r="P654" s="52"/>
      <c r="Q654" s="52"/>
    </row>
    <row r="655" spans="7:17" ht="15.75" customHeight="1" x14ac:dyDescent="0.35">
      <c r="G655" s="50"/>
      <c r="H655" s="50"/>
      <c r="I655" s="50"/>
      <c r="J655" s="50"/>
      <c r="K655" s="51"/>
      <c r="L655" s="50"/>
      <c r="M655" s="50"/>
      <c r="N655" s="50"/>
      <c r="O655" s="50"/>
      <c r="P655" s="52"/>
      <c r="Q655" s="52"/>
    </row>
    <row r="656" spans="7:17" ht="15.75" customHeight="1" x14ac:dyDescent="0.35">
      <c r="G656" s="50"/>
      <c r="H656" s="50"/>
      <c r="I656" s="50"/>
      <c r="J656" s="50"/>
      <c r="K656" s="51"/>
      <c r="L656" s="50"/>
      <c r="M656" s="50"/>
      <c r="N656" s="50"/>
      <c r="O656" s="50"/>
      <c r="P656" s="52"/>
      <c r="Q656" s="52"/>
    </row>
    <row r="657" spans="7:17" ht="15.75" customHeight="1" x14ac:dyDescent="0.35">
      <c r="G657" s="50"/>
      <c r="H657" s="50"/>
      <c r="I657" s="50"/>
      <c r="J657" s="50"/>
      <c r="K657" s="51"/>
      <c r="L657" s="50"/>
      <c r="M657" s="50"/>
      <c r="N657" s="50"/>
      <c r="O657" s="50"/>
      <c r="P657" s="52"/>
      <c r="Q657" s="52"/>
    </row>
    <row r="658" spans="7:17" ht="15.75" customHeight="1" x14ac:dyDescent="0.35">
      <c r="G658" s="50"/>
      <c r="H658" s="50"/>
      <c r="I658" s="50"/>
      <c r="J658" s="50"/>
      <c r="K658" s="51"/>
      <c r="L658" s="50"/>
      <c r="M658" s="50"/>
      <c r="N658" s="50"/>
      <c r="O658" s="50"/>
      <c r="P658" s="52"/>
      <c r="Q658" s="52"/>
    </row>
    <row r="659" spans="7:17" ht="15.75" customHeight="1" x14ac:dyDescent="0.35">
      <c r="G659" s="50"/>
      <c r="H659" s="50"/>
      <c r="I659" s="50"/>
      <c r="J659" s="50"/>
      <c r="K659" s="51"/>
      <c r="L659" s="50"/>
      <c r="M659" s="50"/>
      <c r="N659" s="50"/>
      <c r="O659" s="50"/>
      <c r="P659" s="52"/>
      <c r="Q659" s="52"/>
    </row>
    <row r="660" spans="7:17" ht="15.75" customHeight="1" x14ac:dyDescent="0.35">
      <c r="G660" s="50"/>
      <c r="H660" s="50"/>
      <c r="I660" s="50"/>
      <c r="J660" s="50"/>
      <c r="K660" s="51"/>
      <c r="L660" s="50"/>
      <c r="M660" s="50"/>
      <c r="N660" s="50"/>
      <c r="O660" s="50"/>
      <c r="P660" s="52"/>
      <c r="Q660" s="52"/>
    </row>
    <row r="661" spans="7:17" ht="15.75" customHeight="1" x14ac:dyDescent="0.35">
      <c r="G661" s="50"/>
      <c r="H661" s="50"/>
      <c r="I661" s="50"/>
      <c r="J661" s="50"/>
      <c r="K661" s="51"/>
      <c r="L661" s="50"/>
      <c r="M661" s="50"/>
      <c r="N661" s="50"/>
      <c r="O661" s="50"/>
      <c r="P661" s="52"/>
      <c r="Q661" s="52"/>
    </row>
    <row r="662" spans="7:17" ht="15.75" customHeight="1" x14ac:dyDescent="0.35">
      <c r="G662" s="50"/>
      <c r="H662" s="50"/>
      <c r="I662" s="50"/>
      <c r="J662" s="50"/>
      <c r="K662" s="51"/>
      <c r="L662" s="50"/>
      <c r="M662" s="50"/>
      <c r="N662" s="50"/>
      <c r="O662" s="50"/>
      <c r="P662" s="52"/>
      <c r="Q662" s="52"/>
    </row>
    <row r="663" spans="7:17" ht="15.75" customHeight="1" x14ac:dyDescent="0.35">
      <c r="G663" s="50"/>
      <c r="H663" s="50"/>
      <c r="I663" s="50"/>
      <c r="J663" s="50"/>
      <c r="K663" s="51"/>
      <c r="L663" s="50"/>
      <c r="M663" s="50"/>
      <c r="N663" s="50"/>
      <c r="O663" s="50"/>
      <c r="P663" s="52"/>
      <c r="Q663" s="52"/>
    </row>
    <row r="664" spans="7:17" ht="15.75" customHeight="1" x14ac:dyDescent="0.35">
      <c r="G664" s="50"/>
      <c r="H664" s="50"/>
      <c r="I664" s="50"/>
      <c r="J664" s="50"/>
      <c r="K664" s="51"/>
      <c r="L664" s="50"/>
      <c r="M664" s="50"/>
      <c r="N664" s="50"/>
      <c r="O664" s="50"/>
      <c r="P664" s="52"/>
      <c r="Q664" s="52"/>
    </row>
    <row r="665" spans="7:17" ht="15.75" customHeight="1" x14ac:dyDescent="0.35">
      <c r="G665" s="50"/>
      <c r="H665" s="50"/>
      <c r="I665" s="50"/>
      <c r="J665" s="50"/>
      <c r="K665" s="51"/>
      <c r="L665" s="50"/>
      <c r="M665" s="50"/>
      <c r="N665" s="50"/>
      <c r="O665" s="50"/>
      <c r="P665" s="52"/>
      <c r="Q665" s="52"/>
    </row>
    <row r="666" spans="7:17" ht="15.75" customHeight="1" x14ac:dyDescent="0.35">
      <c r="G666" s="50"/>
      <c r="H666" s="50"/>
      <c r="I666" s="50"/>
      <c r="J666" s="50"/>
      <c r="K666" s="51"/>
      <c r="L666" s="50"/>
      <c r="M666" s="50"/>
      <c r="N666" s="50"/>
      <c r="O666" s="50"/>
      <c r="P666" s="52"/>
      <c r="Q666" s="52"/>
    </row>
    <row r="667" spans="7:17" ht="15.75" customHeight="1" x14ac:dyDescent="0.35">
      <c r="G667" s="50"/>
      <c r="H667" s="50"/>
      <c r="I667" s="50"/>
      <c r="J667" s="50"/>
      <c r="K667" s="51"/>
      <c r="L667" s="50"/>
      <c r="M667" s="50"/>
      <c r="N667" s="50"/>
      <c r="O667" s="50"/>
      <c r="P667" s="52"/>
      <c r="Q667" s="52"/>
    </row>
    <row r="668" spans="7:17" ht="15.75" customHeight="1" x14ac:dyDescent="0.35">
      <c r="G668" s="50"/>
      <c r="H668" s="50"/>
      <c r="I668" s="50"/>
      <c r="J668" s="50"/>
      <c r="K668" s="51"/>
      <c r="L668" s="50"/>
      <c r="M668" s="50"/>
      <c r="N668" s="50"/>
      <c r="O668" s="50"/>
      <c r="P668" s="52"/>
      <c r="Q668" s="52"/>
    </row>
    <row r="669" spans="7:17" ht="15.75" customHeight="1" x14ac:dyDescent="0.35">
      <c r="G669" s="50"/>
      <c r="H669" s="50"/>
      <c r="I669" s="50"/>
      <c r="J669" s="50"/>
      <c r="K669" s="51"/>
      <c r="L669" s="50"/>
      <c r="M669" s="50"/>
      <c r="N669" s="50"/>
      <c r="O669" s="50"/>
      <c r="P669" s="52"/>
      <c r="Q669" s="52"/>
    </row>
    <row r="670" spans="7:17" ht="15.75" customHeight="1" x14ac:dyDescent="0.35">
      <c r="G670" s="50"/>
      <c r="H670" s="50"/>
      <c r="I670" s="50"/>
      <c r="J670" s="50"/>
      <c r="K670" s="51"/>
      <c r="L670" s="50"/>
      <c r="M670" s="50"/>
      <c r="N670" s="50"/>
      <c r="O670" s="50"/>
      <c r="P670" s="52"/>
      <c r="Q670" s="52"/>
    </row>
    <row r="671" spans="7:17" ht="15.75" customHeight="1" x14ac:dyDescent="0.35">
      <c r="G671" s="50"/>
      <c r="H671" s="50"/>
      <c r="I671" s="50"/>
      <c r="J671" s="50"/>
      <c r="K671" s="51"/>
      <c r="L671" s="50"/>
      <c r="M671" s="50"/>
      <c r="N671" s="50"/>
      <c r="O671" s="50"/>
      <c r="P671" s="52"/>
      <c r="Q671" s="52"/>
    </row>
    <row r="672" spans="7:17" ht="15.75" customHeight="1" x14ac:dyDescent="0.35">
      <c r="G672" s="50"/>
      <c r="H672" s="50"/>
      <c r="I672" s="50"/>
      <c r="J672" s="50"/>
      <c r="K672" s="51"/>
      <c r="L672" s="50"/>
      <c r="M672" s="50"/>
      <c r="N672" s="50"/>
      <c r="O672" s="50"/>
      <c r="P672" s="52"/>
      <c r="Q672" s="52"/>
    </row>
    <row r="673" spans="7:17" ht="15.75" customHeight="1" x14ac:dyDescent="0.35">
      <c r="G673" s="50"/>
      <c r="H673" s="50"/>
      <c r="I673" s="50"/>
      <c r="J673" s="50"/>
      <c r="K673" s="51"/>
      <c r="L673" s="50"/>
      <c r="M673" s="50"/>
      <c r="N673" s="50"/>
      <c r="O673" s="50"/>
      <c r="P673" s="52"/>
      <c r="Q673" s="52"/>
    </row>
    <row r="674" spans="7:17" ht="15.75" customHeight="1" x14ac:dyDescent="0.35">
      <c r="G674" s="50"/>
      <c r="H674" s="50"/>
      <c r="I674" s="50"/>
      <c r="J674" s="50"/>
      <c r="K674" s="51"/>
      <c r="L674" s="50"/>
      <c r="M674" s="50"/>
      <c r="N674" s="50"/>
      <c r="O674" s="50"/>
      <c r="P674" s="52"/>
      <c r="Q674" s="52"/>
    </row>
    <row r="675" spans="7:17" ht="15.75" customHeight="1" x14ac:dyDescent="0.35">
      <c r="G675" s="50"/>
      <c r="H675" s="50"/>
      <c r="I675" s="50"/>
      <c r="J675" s="50"/>
      <c r="K675" s="51"/>
      <c r="L675" s="50"/>
      <c r="M675" s="50"/>
      <c r="N675" s="50"/>
      <c r="O675" s="50"/>
      <c r="P675" s="52"/>
      <c r="Q675" s="52"/>
    </row>
    <row r="676" spans="7:17" ht="15.75" customHeight="1" x14ac:dyDescent="0.35">
      <c r="G676" s="50"/>
      <c r="H676" s="50"/>
      <c r="I676" s="50"/>
      <c r="J676" s="50"/>
      <c r="K676" s="51"/>
      <c r="L676" s="50"/>
      <c r="M676" s="50"/>
      <c r="N676" s="50"/>
      <c r="O676" s="50"/>
      <c r="P676" s="52"/>
      <c r="Q676" s="52"/>
    </row>
    <row r="677" spans="7:17" ht="15.75" customHeight="1" x14ac:dyDescent="0.35">
      <c r="G677" s="50"/>
      <c r="H677" s="50"/>
      <c r="I677" s="50"/>
      <c r="J677" s="50"/>
      <c r="K677" s="51"/>
      <c r="L677" s="50"/>
      <c r="M677" s="50"/>
      <c r="N677" s="50"/>
      <c r="O677" s="50"/>
      <c r="P677" s="52"/>
      <c r="Q677" s="52"/>
    </row>
    <row r="678" spans="7:17" ht="15.75" customHeight="1" x14ac:dyDescent="0.35">
      <c r="G678" s="50"/>
      <c r="H678" s="50"/>
      <c r="I678" s="50"/>
      <c r="J678" s="50"/>
      <c r="K678" s="51"/>
      <c r="L678" s="50"/>
      <c r="M678" s="50"/>
      <c r="N678" s="50"/>
      <c r="O678" s="50"/>
      <c r="P678" s="52"/>
      <c r="Q678" s="52"/>
    </row>
    <row r="679" spans="7:17" ht="15.75" customHeight="1" x14ac:dyDescent="0.35">
      <c r="G679" s="50"/>
      <c r="H679" s="50"/>
      <c r="I679" s="50"/>
      <c r="J679" s="50"/>
      <c r="K679" s="51"/>
      <c r="L679" s="50"/>
      <c r="M679" s="50"/>
      <c r="N679" s="50"/>
      <c r="O679" s="50"/>
      <c r="P679" s="52"/>
      <c r="Q679" s="52"/>
    </row>
    <row r="680" spans="7:17" ht="15.75" customHeight="1" x14ac:dyDescent="0.35">
      <c r="G680" s="50"/>
      <c r="H680" s="50"/>
      <c r="I680" s="50"/>
      <c r="J680" s="50"/>
      <c r="K680" s="51"/>
      <c r="L680" s="50"/>
      <c r="M680" s="50"/>
      <c r="N680" s="50"/>
      <c r="O680" s="50"/>
      <c r="P680" s="52"/>
      <c r="Q680" s="52"/>
    </row>
    <row r="681" spans="7:17" ht="15.75" customHeight="1" x14ac:dyDescent="0.35">
      <c r="G681" s="50"/>
      <c r="H681" s="50"/>
      <c r="I681" s="50"/>
      <c r="J681" s="50"/>
      <c r="K681" s="51"/>
      <c r="L681" s="50"/>
      <c r="M681" s="50"/>
      <c r="N681" s="50"/>
      <c r="O681" s="50"/>
      <c r="P681" s="52"/>
      <c r="Q681" s="52"/>
    </row>
    <row r="682" spans="7:17" ht="15.75" customHeight="1" x14ac:dyDescent="0.35">
      <c r="G682" s="50"/>
      <c r="H682" s="50"/>
      <c r="I682" s="50"/>
      <c r="J682" s="50"/>
      <c r="K682" s="51"/>
      <c r="L682" s="50"/>
      <c r="M682" s="50"/>
      <c r="N682" s="50"/>
      <c r="O682" s="50"/>
      <c r="P682" s="52"/>
      <c r="Q682" s="52"/>
    </row>
    <row r="683" spans="7:17" ht="15.75" customHeight="1" x14ac:dyDescent="0.35">
      <c r="G683" s="50"/>
      <c r="H683" s="50"/>
      <c r="I683" s="50"/>
      <c r="J683" s="50"/>
      <c r="K683" s="51"/>
      <c r="L683" s="50"/>
      <c r="M683" s="50"/>
      <c r="N683" s="50"/>
      <c r="O683" s="50"/>
      <c r="P683" s="52"/>
      <c r="Q683" s="52"/>
    </row>
    <row r="684" spans="7:17" ht="15.75" customHeight="1" x14ac:dyDescent="0.35">
      <c r="G684" s="50"/>
      <c r="H684" s="50"/>
      <c r="I684" s="50"/>
      <c r="J684" s="50"/>
      <c r="K684" s="51"/>
      <c r="L684" s="50"/>
      <c r="M684" s="50"/>
      <c r="N684" s="50"/>
      <c r="O684" s="50"/>
      <c r="P684" s="52"/>
      <c r="Q684" s="52"/>
    </row>
    <row r="685" spans="7:17" ht="15.75" customHeight="1" x14ac:dyDescent="0.35">
      <c r="G685" s="50"/>
      <c r="H685" s="50"/>
      <c r="I685" s="50"/>
      <c r="J685" s="50"/>
      <c r="K685" s="51"/>
      <c r="L685" s="50"/>
      <c r="M685" s="50"/>
      <c r="N685" s="50"/>
      <c r="O685" s="50"/>
      <c r="P685" s="52"/>
      <c r="Q685" s="52"/>
    </row>
    <row r="686" spans="7:17" ht="15.75" customHeight="1" x14ac:dyDescent="0.35">
      <c r="G686" s="50"/>
      <c r="H686" s="50"/>
      <c r="I686" s="50"/>
      <c r="J686" s="50"/>
      <c r="K686" s="51"/>
      <c r="L686" s="50"/>
      <c r="M686" s="50"/>
      <c r="N686" s="50"/>
      <c r="O686" s="50"/>
      <c r="P686" s="52"/>
      <c r="Q686" s="52"/>
    </row>
    <row r="687" spans="7:17" ht="15.75" customHeight="1" x14ac:dyDescent="0.35">
      <c r="G687" s="50"/>
      <c r="H687" s="50"/>
      <c r="I687" s="50"/>
      <c r="J687" s="50"/>
      <c r="K687" s="51"/>
      <c r="L687" s="50"/>
      <c r="M687" s="50"/>
      <c r="N687" s="50"/>
      <c r="O687" s="50"/>
      <c r="P687" s="52"/>
      <c r="Q687" s="52"/>
    </row>
    <row r="688" spans="7:17" ht="15.75" customHeight="1" x14ac:dyDescent="0.35">
      <c r="G688" s="50"/>
      <c r="H688" s="50"/>
      <c r="I688" s="50"/>
      <c r="J688" s="50"/>
      <c r="K688" s="51"/>
      <c r="L688" s="50"/>
      <c r="M688" s="50"/>
      <c r="N688" s="50"/>
      <c r="O688" s="50"/>
      <c r="P688" s="52"/>
      <c r="Q688" s="52"/>
    </row>
    <row r="689" spans="7:17" ht="15.75" customHeight="1" x14ac:dyDescent="0.35">
      <c r="G689" s="50"/>
      <c r="H689" s="50"/>
      <c r="I689" s="50"/>
      <c r="J689" s="50"/>
      <c r="K689" s="51"/>
      <c r="L689" s="50"/>
      <c r="M689" s="50"/>
      <c r="N689" s="50"/>
      <c r="O689" s="50"/>
      <c r="P689" s="52"/>
      <c r="Q689" s="52"/>
    </row>
    <row r="690" spans="7:17" ht="15.75" customHeight="1" x14ac:dyDescent="0.35">
      <c r="G690" s="50"/>
      <c r="H690" s="50"/>
      <c r="I690" s="50"/>
      <c r="J690" s="50"/>
      <c r="K690" s="51"/>
      <c r="L690" s="50"/>
      <c r="M690" s="50"/>
      <c r="N690" s="50"/>
      <c r="O690" s="50"/>
      <c r="P690" s="52"/>
      <c r="Q690" s="52"/>
    </row>
    <row r="691" spans="7:17" ht="15.75" customHeight="1" x14ac:dyDescent="0.35">
      <c r="G691" s="50"/>
      <c r="H691" s="50"/>
      <c r="I691" s="50"/>
      <c r="J691" s="50"/>
      <c r="K691" s="51"/>
      <c r="L691" s="50"/>
      <c r="M691" s="50"/>
      <c r="N691" s="50"/>
      <c r="O691" s="50"/>
      <c r="P691" s="52"/>
      <c r="Q691" s="52"/>
    </row>
    <row r="692" spans="7:17" ht="15.75" customHeight="1" x14ac:dyDescent="0.35">
      <c r="G692" s="50"/>
      <c r="H692" s="50"/>
      <c r="I692" s="50"/>
      <c r="J692" s="50"/>
      <c r="K692" s="51"/>
      <c r="L692" s="50"/>
      <c r="M692" s="50"/>
      <c r="N692" s="50"/>
      <c r="O692" s="50"/>
      <c r="P692" s="52"/>
      <c r="Q692" s="52"/>
    </row>
    <row r="693" spans="7:17" ht="15.75" customHeight="1" x14ac:dyDescent="0.35">
      <c r="G693" s="50"/>
      <c r="H693" s="50"/>
      <c r="I693" s="50"/>
      <c r="J693" s="50"/>
      <c r="K693" s="51"/>
      <c r="L693" s="50"/>
      <c r="M693" s="50"/>
      <c r="N693" s="50"/>
      <c r="O693" s="50"/>
      <c r="P693" s="52"/>
      <c r="Q693" s="52"/>
    </row>
    <row r="694" spans="7:17" ht="15.75" customHeight="1" x14ac:dyDescent="0.35">
      <c r="G694" s="50"/>
      <c r="H694" s="50"/>
      <c r="I694" s="50"/>
      <c r="J694" s="50"/>
      <c r="K694" s="51"/>
      <c r="L694" s="50"/>
      <c r="M694" s="50"/>
      <c r="N694" s="50"/>
      <c r="O694" s="50"/>
      <c r="P694" s="52"/>
      <c r="Q694" s="52"/>
    </row>
    <row r="695" spans="7:17" ht="15.75" customHeight="1" x14ac:dyDescent="0.35">
      <c r="G695" s="50"/>
      <c r="H695" s="50"/>
      <c r="I695" s="50"/>
      <c r="J695" s="50"/>
      <c r="K695" s="51"/>
      <c r="L695" s="50"/>
      <c r="M695" s="50"/>
      <c r="N695" s="50"/>
      <c r="O695" s="50"/>
      <c r="P695" s="52"/>
      <c r="Q695" s="52"/>
    </row>
    <row r="696" spans="7:17" ht="15.75" customHeight="1" x14ac:dyDescent="0.35">
      <c r="G696" s="50"/>
      <c r="H696" s="50"/>
      <c r="I696" s="50"/>
      <c r="J696" s="50"/>
      <c r="K696" s="51"/>
      <c r="L696" s="50"/>
      <c r="M696" s="50"/>
      <c r="N696" s="50"/>
      <c r="O696" s="50"/>
      <c r="P696" s="52"/>
      <c r="Q696" s="52"/>
    </row>
    <row r="697" spans="7:17" ht="15.75" customHeight="1" x14ac:dyDescent="0.35">
      <c r="G697" s="50"/>
      <c r="H697" s="50"/>
      <c r="I697" s="50"/>
      <c r="J697" s="50"/>
      <c r="K697" s="51"/>
      <c r="L697" s="50"/>
      <c r="M697" s="50"/>
      <c r="N697" s="50"/>
      <c r="O697" s="50"/>
      <c r="P697" s="52"/>
      <c r="Q697" s="52"/>
    </row>
    <row r="698" spans="7:17" ht="15.75" customHeight="1" x14ac:dyDescent="0.35">
      <c r="G698" s="50"/>
      <c r="H698" s="50"/>
      <c r="I698" s="50"/>
      <c r="J698" s="50"/>
      <c r="K698" s="51"/>
      <c r="L698" s="50"/>
      <c r="M698" s="50"/>
      <c r="N698" s="50"/>
      <c r="O698" s="50"/>
      <c r="P698" s="52"/>
      <c r="Q698" s="52"/>
    </row>
    <row r="699" spans="7:17" ht="15.75" customHeight="1" x14ac:dyDescent="0.35">
      <c r="G699" s="50"/>
      <c r="H699" s="50"/>
      <c r="I699" s="50"/>
      <c r="J699" s="50"/>
      <c r="K699" s="51"/>
      <c r="L699" s="50"/>
      <c r="M699" s="50"/>
      <c r="N699" s="50"/>
      <c r="O699" s="50"/>
      <c r="P699" s="52"/>
      <c r="Q699" s="52"/>
    </row>
    <row r="700" spans="7:17" ht="15.75" customHeight="1" x14ac:dyDescent="0.35">
      <c r="G700" s="50"/>
      <c r="H700" s="50"/>
      <c r="I700" s="50"/>
      <c r="J700" s="50"/>
      <c r="K700" s="51"/>
      <c r="L700" s="50"/>
      <c r="M700" s="50"/>
      <c r="N700" s="50"/>
      <c r="O700" s="50"/>
      <c r="P700" s="52"/>
      <c r="Q700" s="52"/>
    </row>
    <row r="701" spans="7:17" ht="15.75" customHeight="1" x14ac:dyDescent="0.35">
      <c r="G701" s="50"/>
      <c r="H701" s="50"/>
      <c r="I701" s="50"/>
      <c r="J701" s="50"/>
      <c r="K701" s="51"/>
      <c r="L701" s="50"/>
      <c r="M701" s="50"/>
      <c r="N701" s="50"/>
      <c r="O701" s="50"/>
      <c r="P701" s="52"/>
      <c r="Q701" s="52"/>
    </row>
    <row r="702" spans="7:17" ht="15.75" customHeight="1" x14ac:dyDescent="0.35">
      <c r="G702" s="50"/>
      <c r="H702" s="50"/>
      <c r="I702" s="50"/>
      <c r="J702" s="50"/>
      <c r="K702" s="51"/>
      <c r="L702" s="50"/>
      <c r="M702" s="50"/>
      <c r="N702" s="50"/>
      <c r="O702" s="50"/>
      <c r="P702" s="52"/>
      <c r="Q702" s="52"/>
    </row>
    <row r="703" spans="7:17" ht="15.75" customHeight="1" x14ac:dyDescent="0.35">
      <c r="G703" s="50"/>
      <c r="H703" s="50"/>
      <c r="I703" s="50"/>
      <c r="J703" s="50"/>
      <c r="K703" s="51"/>
      <c r="L703" s="50"/>
      <c r="M703" s="50"/>
      <c r="N703" s="50"/>
      <c r="O703" s="50"/>
      <c r="P703" s="52"/>
      <c r="Q703" s="52"/>
    </row>
    <row r="704" spans="7:17" ht="15.75" customHeight="1" x14ac:dyDescent="0.35">
      <c r="G704" s="50"/>
      <c r="H704" s="50"/>
      <c r="I704" s="50"/>
      <c r="J704" s="50"/>
      <c r="K704" s="51"/>
      <c r="L704" s="50"/>
      <c r="M704" s="50"/>
      <c r="N704" s="50"/>
      <c r="O704" s="50"/>
      <c r="P704" s="52"/>
      <c r="Q704" s="52"/>
    </row>
  </sheetData>
  <sheetProtection algorithmName="SHA-512" hashValue="si2px8L8wOvZXA7QGVBuuFae53+uzalCcVyUggMc1g6q/ZskrEAVRR6PnH5rBuywllB5t4crTKi9Ou+RFUKU7Q==" saltValue="wg31ERbFQFkZnxbORY9LNw==" spinCount="100000" sheet="1" objects="1" scenarios="1"/>
  <phoneticPr fontId="33"/>
  <conditionalFormatting sqref="C3:C5 C9:C12 C14:C1048276">
    <cfRule type="expression" dxfId="222" priority="312">
      <formula>S4=1</formula>
    </cfRule>
  </conditionalFormatting>
  <conditionalFormatting sqref="C6:C7">
    <cfRule type="expression" dxfId="221" priority="1291">
      <formula>S8=1</formula>
    </cfRule>
  </conditionalFormatting>
  <conditionalFormatting sqref="C13">
    <cfRule type="expression" dxfId="220" priority="103">
      <formula>S15=1</formula>
    </cfRule>
  </conditionalFormatting>
  <conditionalFormatting sqref="C1048277:C1048425">
    <cfRule type="expression" dxfId="219" priority="1285">
      <formula>#REF!=1</formula>
    </cfRule>
  </conditionalFormatting>
  <conditionalFormatting sqref="C1048426:C1048489">
    <cfRule type="expression" dxfId="218" priority="324">
      <formula>S87=1</formula>
    </cfRule>
  </conditionalFormatting>
  <conditionalFormatting sqref="C1048490:C1048499">
    <cfRule type="expression" dxfId="217" priority="322">
      <formula>S139=1</formula>
    </cfRule>
  </conditionalFormatting>
  <conditionalFormatting sqref="C1048500:C1048576">
    <cfRule type="expression" dxfId="216" priority="321">
      <formula>S148=1</formula>
    </cfRule>
  </conditionalFormatting>
  <conditionalFormatting sqref="E8:F8">
    <cfRule type="expression" dxfId="215" priority="120">
      <formula>BK8="no"</formula>
    </cfRule>
    <cfRule type="expression" dxfId="214" priority="119">
      <formula>Q8:Y502=1</formula>
    </cfRule>
  </conditionalFormatting>
  <conditionalFormatting sqref="G10:G13">
    <cfRule type="expression" dxfId="213" priority="10">
      <formula>T10:AB504=1</formula>
    </cfRule>
  </conditionalFormatting>
  <conditionalFormatting sqref="G3:J7">
    <cfRule type="expression" dxfId="212" priority="112">
      <formula>T3:AB498=1</formula>
    </cfRule>
    <cfRule type="expression" dxfId="211" priority="111">
      <formula>BN3="no"</formula>
    </cfRule>
  </conditionalFormatting>
  <conditionalFormatting sqref="G10:J13">
    <cfRule type="expression" dxfId="210" priority="9">
      <formula>BN10="no"</formula>
    </cfRule>
  </conditionalFormatting>
  <conditionalFormatting sqref="G14:O14 G15 J15:O15 G19:I21 K19:O21 G22:O22 G23:I25 K23:O25 G26:O26 G27:I29 K27:O29 G30:O30 G31:I35 K31:O35 G36:O36 G37:I39 K37:O39 G40:O40 G41:I43 K41:O43 G44:O44 G45:I51 K45:O51 G52:O201">
    <cfRule type="expression" dxfId="209" priority="313">
      <formula>BN14="no"</formula>
    </cfRule>
  </conditionalFormatting>
  <conditionalFormatting sqref="G16:O18">
    <cfRule type="expression" dxfId="208" priority="117">
      <formula>BN16="no"</formula>
    </cfRule>
  </conditionalFormatting>
  <conditionalFormatting sqref="H10 P10:P13 I11 H12">
    <cfRule type="expression" dxfId="207" priority="101">
      <formula>U10:AC505=1</formula>
    </cfRule>
  </conditionalFormatting>
  <conditionalFormatting sqref="H11">
    <cfRule type="expression" dxfId="206" priority="68">
      <formula>U11:AC505=1</formula>
    </cfRule>
  </conditionalFormatting>
  <conditionalFormatting sqref="H13">
    <cfRule type="expression" dxfId="205" priority="12">
      <formula>U13:AC507=1</formula>
    </cfRule>
  </conditionalFormatting>
  <conditionalFormatting sqref="H15:I15">
    <cfRule type="expression" dxfId="204" priority="1289">
      <formula>BN15="no"</formula>
    </cfRule>
    <cfRule type="expression" dxfId="203" priority="1287">
      <formula>T15:AB509=1</formula>
    </cfRule>
  </conditionalFormatting>
  <conditionalFormatting sqref="I4">
    <cfRule type="expression" dxfId="202" priority="113">
      <formula>BP4="no"</formula>
    </cfRule>
  </conditionalFormatting>
  <conditionalFormatting sqref="I10">
    <cfRule type="expression" dxfId="201" priority="42">
      <formula>V10:AD504=1</formula>
    </cfRule>
  </conditionalFormatting>
  <conditionalFormatting sqref="I12">
    <cfRule type="expression" dxfId="200" priority="14">
      <formula>V12:AD506=1</formula>
    </cfRule>
  </conditionalFormatting>
  <conditionalFormatting sqref="I13">
    <cfRule type="expression" dxfId="199" priority="86">
      <formula>V13:AD508=1</formula>
    </cfRule>
  </conditionalFormatting>
  <conditionalFormatting sqref="J10:J13">
    <cfRule type="expression" dxfId="198" priority="40">
      <formula>W10:AE504=1</formula>
    </cfRule>
  </conditionalFormatting>
  <conditionalFormatting sqref="J14:J15 J18 J22 J26 J30 J36 J40 J44 J52:J201">
    <cfRule type="expression" dxfId="197" priority="315">
      <formula>W14:AD508=1</formula>
    </cfRule>
  </conditionalFormatting>
  <conditionalFormatting sqref="J16:J17">
    <cfRule type="expression" dxfId="196" priority="118">
      <formula>W16:AE510=1</formula>
    </cfRule>
  </conditionalFormatting>
  <conditionalFormatting sqref="J19">
    <cfRule type="expression" dxfId="195" priority="78">
      <formula>W19:AE513=1</formula>
    </cfRule>
    <cfRule type="expression" dxfId="194" priority="77">
      <formula>BQ19="no"</formula>
    </cfRule>
  </conditionalFormatting>
  <conditionalFormatting sqref="J20:J21">
    <cfRule type="expression" dxfId="193" priority="75">
      <formula>BP20="no"</formula>
    </cfRule>
    <cfRule type="expression" dxfId="192" priority="76">
      <formula>V20:AD515=1</formula>
    </cfRule>
  </conditionalFormatting>
  <conditionalFormatting sqref="J23:J24">
    <cfRule type="expression" dxfId="191" priority="72">
      <formula>V23:AD518=1</formula>
    </cfRule>
    <cfRule type="expression" dxfId="190" priority="71">
      <formula>BP23="no"</formula>
    </cfRule>
  </conditionalFormatting>
  <conditionalFormatting sqref="J25">
    <cfRule type="expression" dxfId="189" priority="55">
      <formula>BQ25="no"</formula>
    </cfRule>
    <cfRule type="expression" dxfId="188" priority="56">
      <formula>W25:AE519=1</formula>
    </cfRule>
  </conditionalFormatting>
  <conditionalFormatting sqref="J27:J28">
    <cfRule type="expression" dxfId="187" priority="51">
      <formula>BQ27="no"</formula>
    </cfRule>
    <cfRule type="expression" dxfId="186" priority="52">
      <formula>W27:AE521=1</formula>
    </cfRule>
  </conditionalFormatting>
  <conditionalFormatting sqref="J29">
    <cfRule type="expression" dxfId="185" priority="49">
      <formula>BP29="no"</formula>
    </cfRule>
    <cfRule type="expression" dxfId="184" priority="50">
      <formula>V29:AD524=1</formula>
    </cfRule>
  </conditionalFormatting>
  <conditionalFormatting sqref="J31:J33">
    <cfRule type="expression" dxfId="183" priority="44">
      <formula>V31:AD526=1</formula>
    </cfRule>
    <cfRule type="expression" dxfId="182" priority="43">
      <formula>BP31="no"</formula>
    </cfRule>
  </conditionalFormatting>
  <conditionalFormatting sqref="J34:J35">
    <cfRule type="expression" dxfId="181" priority="30">
      <formula>W34:AE528=1</formula>
    </cfRule>
    <cfRule type="expression" dxfId="180" priority="29">
      <formula>BQ34="no"</formula>
    </cfRule>
  </conditionalFormatting>
  <conditionalFormatting sqref="J37">
    <cfRule type="expression" dxfId="179" priority="27">
      <formula>BQ37="no"</formula>
    </cfRule>
    <cfRule type="expression" dxfId="178" priority="28">
      <formula>W37:AE531=1</formula>
    </cfRule>
  </conditionalFormatting>
  <conditionalFormatting sqref="J38:J39">
    <cfRule type="expression" dxfId="177" priority="25">
      <formula>BP38="no"</formula>
    </cfRule>
    <cfRule type="expression" dxfId="176" priority="26">
      <formula>V38:AD533=1</formula>
    </cfRule>
  </conditionalFormatting>
  <conditionalFormatting sqref="J41:J42">
    <cfRule type="expression" dxfId="175" priority="24">
      <formula>V41:AD536=1</formula>
    </cfRule>
    <cfRule type="expression" dxfId="174" priority="23">
      <formula>BP41="no"</formula>
    </cfRule>
  </conditionalFormatting>
  <conditionalFormatting sqref="J43">
    <cfRule type="expression" dxfId="173" priority="21">
      <formula>BQ43="no"</formula>
    </cfRule>
    <cfRule type="expression" dxfId="172" priority="22">
      <formula>W43:AE537=1</formula>
    </cfRule>
  </conditionalFormatting>
  <conditionalFormatting sqref="J45:J46">
    <cfRule type="expression" dxfId="171" priority="17">
      <formula>BQ45="no"</formula>
    </cfRule>
    <cfRule type="expression" dxfId="170" priority="18">
      <formula>W45:AE539=1</formula>
    </cfRule>
  </conditionalFormatting>
  <conditionalFormatting sqref="J47:J51">
    <cfRule type="expression" dxfId="169" priority="16">
      <formula>V47:AD542=1</formula>
    </cfRule>
    <cfRule type="expression" dxfId="168" priority="15">
      <formula>BP47="no"</formula>
    </cfRule>
  </conditionalFormatting>
  <conditionalFormatting sqref="K3:K7">
    <cfRule type="expression" dxfId="167" priority="130">
      <formula>BQ3="no"</formula>
    </cfRule>
  </conditionalFormatting>
  <conditionalFormatting sqref="K10:K11">
    <cfRule type="expression" dxfId="166" priority="64">
      <formula>W10:AE505=1</formula>
    </cfRule>
    <cfRule type="expression" dxfId="165" priority="63">
      <formula>BQ10="no"</formula>
    </cfRule>
  </conditionalFormatting>
  <conditionalFormatting sqref="K12:L13">
    <cfRule type="expression" dxfId="164" priority="7">
      <formula>BQ12="no"</formula>
    </cfRule>
    <cfRule type="expression" dxfId="163" priority="8">
      <formula>W12:AE507=1</formula>
    </cfRule>
  </conditionalFormatting>
  <conditionalFormatting sqref="L3">
    <cfRule type="expression" dxfId="162" priority="109">
      <formula>BS3="no"</formula>
    </cfRule>
    <cfRule type="expression" dxfId="161" priority="110">
      <formula>Y3:AG498=1</formula>
    </cfRule>
  </conditionalFormatting>
  <conditionalFormatting sqref="L4:L7">
    <cfRule type="expression" dxfId="160" priority="128">
      <formula>BR4="no"</formula>
    </cfRule>
  </conditionalFormatting>
  <conditionalFormatting sqref="L10">
    <cfRule type="expression" dxfId="159" priority="83">
      <formula>BS10="no"</formula>
    </cfRule>
    <cfRule type="expression" dxfId="158" priority="84">
      <formula>Y10:AG505=1</formula>
    </cfRule>
  </conditionalFormatting>
  <conditionalFormatting sqref="L11">
    <cfRule type="expression" dxfId="157" priority="62">
      <formula>X11:AF506=1</formula>
    </cfRule>
    <cfRule type="expression" dxfId="156" priority="61">
      <formula>BR11="no"</formula>
    </cfRule>
  </conditionalFormatting>
  <conditionalFormatting sqref="M3 K3:K7 N3:O7 L4:L7 M5">
    <cfRule type="expression" dxfId="155" priority="1296">
      <formula>W3:AE498=1</formula>
    </cfRule>
  </conditionalFormatting>
  <conditionalFormatting sqref="M3 M5">
    <cfRule type="expression" dxfId="154" priority="126">
      <formula>BS3="no"</formula>
    </cfRule>
  </conditionalFormatting>
  <conditionalFormatting sqref="M4">
    <cfRule type="expression" dxfId="153" priority="108">
      <formula>Z4:AH499=1</formula>
    </cfRule>
    <cfRule type="expression" dxfId="152" priority="107">
      <formula>BT4="no"</formula>
    </cfRule>
  </conditionalFormatting>
  <conditionalFormatting sqref="M6:M7">
    <cfRule type="expression" dxfId="151" priority="106">
      <formula>Z6:AH501=1</formula>
    </cfRule>
    <cfRule type="expression" dxfId="150" priority="105">
      <formula>BT6="no"</formula>
    </cfRule>
  </conditionalFormatting>
  <conditionalFormatting sqref="M10">
    <cfRule type="expression" dxfId="149" priority="38">
      <formula>Y10:AG505=1</formula>
    </cfRule>
    <cfRule type="expression" dxfId="148" priority="37">
      <formula>BS10="no"</formula>
    </cfRule>
  </conditionalFormatting>
  <conditionalFormatting sqref="M11">
    <cfRule type="expression" dxfId="147" priority="82">
      <formula>Z11:AH506=1</formula>
    </cfRule>
    <cfRule type="expression" dxfId="146" priority="81">
      <formula>BT11="no"</formula>
    </cfRule>
  </conditionalFormatting>
  <conditionalFormatting sqref="M12">
    <cfRule type="expression" dxfId="145" priority="6">
      <formula>Y12:AG507=1</formula>
    </cfRule>
    <cfRule type="expression" dxfId="144" priority="5">
      <formula>BS12="no"</formula>
    </cfRule>
  </conditionalFormatting>
  <conditionalFormatting sqref="M13">
    <cfRule type="expression" dxfId="143" priority="80">
      <formula>Z13:AH508=1</formula>
    </cfRule>
    <cfRule type="expression" dxfId="142" priority="79">
      <formula>BT13="no"</formula>
    </cfRule>
  </conditionalFormatting>
  <conditionalFormatting sqref="N3:O7">
    <cfRule type="expression" dxfId="141" priority="122">
      <formula>BT3="no"</formula>
    </cfRule>
  </conditionalFormatting>
  <conditionalFormatting sqref="N10:O13">
    <cfRule type="expression" dxfId="140" priority="2">
      <formula>Z10:AH505=1</formula>
    </cfRule>
    <cfRule type="expression" dxfId="139" priority="1">
      <formula>BT10="no"</formula>
    </cfRule>
  </conditionalFormatting>
  <conditionalFormatting sqref="P3:P7">
    <cfRule type="expression" dxfId="138" priority="146">
      <formula>AC3:AK498=1</formula>
    </cfRule>
  </conditionalFormatting>
  <conditionalFormatting sqref="P9 G14:I14 K14:P201 G15 G16:I201">
    <cfRule type="expression" dxfId="137" priority="314">
      <formula>T9:AB503=1</formula>
    </cfRule>
  </conditionalFormatting>
  <dataValidations count="1">
    <dataValidation type="list" allowBlank="1" showErrorMessage="1" sqref="E3:E7 E10:E13" xr:uid="{29D39BA6-6236-48B1-81F4-969CB3A9BE14}">
      <formula1>"ACRO-A,ACRO-B,ACRO-C,ACRO-P,SELECT TYPE"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5FA9-D4B7-45DC-85E1-32BD42CE3CD6}">
  <sheetPr>
    <tabColor theme="4"/>
  </sheetPr>
  <dimension ref="A1:DD767"/>
  <sheetViews>
    <sheetView topLeftCell="A4" zoomScale="85" zoomScaleNormal="85" workbookViewId="0">
      <selection activeCell="C25" sqref="C25:C28"/>
    </sheetView>
  </sheetViews>
  <sheetFormatPr defaultColWidth="11.25" defaultRowHeight="15" customHeight="1" outlineLevelCol="2" x14ac:dyDescent="0.35"/>
  <cols>
    <col min="1" max="1" width="3.25" style="1" customWidth="1"/>
    <col min="2" max="2" width="4.5" style="1" customWidth="1"/>
    <col min="3" max="3" width="7.83203125" style="1" customWidth="1"/>
    <col min="4" max="6" width="7.5" style="1" customWidth="1"/>
    <col min="7" max="7" width="15.83203125" style="1" customWidth="1"/>
    <col min="8" max="8" width="14" style="1" customWidth="1"/>
    <col min="9" max="9" width="12.25" style="1" customWidth="1"/>
    <col min="10" max="11" width="13" style="1" customWidth="1"/>
    <col min="12" max="12" width="14.25" style="1" customWidth="1"/>
    <col min="13" max="13" width="16.75" style="1" customWidth="1"/>
    <col min="14" max="15" width="13" style="1" customWidth="1"/>
    <col min="16" max="16" width="21.75" style="53" customWidth="1"/>
    <col min="17" max="17" width="20.5" style="53" customWidth="1"/>
    <col min="18" max="18" width="15" style="1" customWidth="1"/>
    <col min="19" max="19" width="15" style="1" hidden="1" customWidth="1" outlineLevel="2"/>
    <col min="20" max="28" width="11.25" style="1" hidden="1" customWidth="1" outlineLevel="2"/>
    <col min="29" max="29" width="15" style="1" hidden="1" customWidth="1" outlineLevel="2"/>
    <col min="30" max="92" width="11.25" style="1" hidden="1" customWidth="1" outlineLevel="2"/>
    <col min="93" max="107" width="11.25" style="1" hidden="1" customWidth="1" outlineLevel="1"/>
    <col min="108" max="108" width="11.25" style="1" collapsed="1"/>
    <col min="109" max="16384" width="11.25" style="1"/>
  </cols>
  <sheetData>
    <row r="1" spans="1:107" ht="17.149999999999999" customHeight="1" thickBot="1" x14ac:dyDescent="0.4">
      <c r="B1" s="153" t="s">
        <v>25</v>
      </c>
      <c r="C1" s="153"/>
      <c r="D1" s="153"/>
      <c r="E1" s="153"/>
      <c r="F1" s="153"/>
      <c r="G1" s="153"/>
      <c r="H1" s="153"/>
      <c r="I1" s="153"/>
      <c r="J1" s="153"/>
      <c r="K1" s="153"/>
      <c r="L1" s="153"/>
      <c r="M1" s="153"/>
      <c r="N1" s="153"/>
      <c r="O1" s="153"/>
      <c r="P1" s="153"/>
      <c r="Q1" s="153"/>
    </row>
    <row r="2" spans="1:107" ht="51.75" customHeight="1" x14ac:dyDescent="0.35">
      <c r="B2" s="154" t="s">
        <v>820</v>
      </c>
      <c r="C2" s="155"/>
      <c r="D2" s="155"/>
      <c r="E2" s="155"/>
      <c r="F2" s="155"/>
      <c r="G2" s="155"/>
      <c r="H2" s="155"/>
      <c r="I2" s="155"/>
      <c r="J2" s="155"/>
      <c r="K2" s="155"/>
      <c r="L2" s="155"/>
      <c r="M2" s="155"/>
      <c r="N2" s="155"/>
      <c r="O2" s="155"/>
      <c r="P2" s="155"/>
      <c r="Q2" s="156"/>
    </row>
    <row r="3" spans="1:107" ht="15.75" customHeight="1" thickBot="1" x14ac:dyDescent="0.4">
      <c r="B3" s="157"/>
      <c r="C3" s="158"/>
      <c r="D3" s="158"/>
      <c r="E3" s="158"/>
      <c r="F3" s="158"/>
      <c r="G3" s="158"/>
      <c r="H3" s="158"/>
      <c r="I3" s="158"/>
      <c r="J3" s="158"/>
      <c r="K3" s="158"/>
      <c r="L3" s="158"/>
      <c r="M3" s="158"/>
      <c r="N3" s="158"/>
      <c r="O3" s="158"/>
      <c r="P3" s="158"/>
      <c r="Q3" s="159"/>
    </row>
    <row r="4" spans="1:107" ht="39" customHeight="1" thickBot="1" x14ac:dyDescent="0.4">
      <c r="A4" s="2"/>
      <c r="B4" s="3" t="s">
        <v>27</v>
      </c>
      <c r="C4" s="3" t="s">
        <v>28</v>
      </c>
      <c r="D4" s="3" t="s">
        <v>29</v>
      </c>
      <c r="E4" s="98" t="s">
        <v>30</v>
      </c>
      <c r="F4" s="54" t="s">
        <v>31</v>
      </c>
      <c r="G4" s="160" t="s">
        <v>32</v>
      </c>
      <c r="H4" s="161"/>
      <c r="I4" s="161"/>
      <c r="J4" s="161"/>
      <c r="K4" s="161"/>
      <c r="L4" s="161"/>
      <c r="M4" s="161"/>
      <c r="N4" s="161"/>
      <c r="O4" s="162"/>
      <c r="P4" s="163" t="s">
        <v>33</v>
      </c>
      <c r="Q4" s="164"/>
      <c r="R4" s="2"/>
      <c r="S4" s="2" t="s">
        <v>34</v>
      </c>
      <c r="T4" s="152" t="s">
        <v>35</v>
      </c>
      <c r="U4" s="152"/>
      <c r="V4" s="152"/>
      <c r="W4" s="152"/>
      <c r="X4" s="152"/>
      <c r="Y4" s="152"/>
      <c r="Z4" s="152"/>
      <c r="AA4" s="152"/>
      <c r="AB4" s="152"/>
      <c r="AC4" s="152" t="s">
        <v>36</v>
      </c>
      <c r="AD4" s="152"/>
      <c r="AE4" s="152"/>
      <c r="AF4" s="152"/>
      <c r="AG4" s="152"/>
      <c r="AH4" s="152"/>
      <c r="AI4" s="152"/>
      <c r="AJ4" s="152"/>
      <c r="AK4" s="152"/>
      <c r="AL4" s="152" t="s">
        <v>37</v>
      </c>
      <c r="AM4" s="152"/>
      <c r="AN4" s="152"/>
      <c r="AO4" s="152"/>
      <c r="AP4" s="152"/>
      <c r="AQ4" s="152"/>
      <c r="AR4" s="152"/>
      <c r="AS4" s="152"/>
      <c r="AT4" s="152"/>
      <c r="AU4" s="152" t="s">
        <v>38</v>
      </c>
      <c r="AV4" s="152"/>
      <c r="AW4" s="152"/>
      <c r="AX4" s="152"/>
      <c r="AY4" s="152"/>
      <c r="AZ4" s="152"/>
      <c r="BA4" s="152"/>
      <c r="BB4" s="152"/>
      <c r="BC4" s="152"/>
      <c r="BD4" s="152" t="s">
        <v>39</v>
      </c>
      <c r="BE4" s="152"/>
      <c r="BF4" s="152"/>
      <c r="BG4" s="152"/>
      <c r="BH4" s="152" t="s">
        <v>40</v>
      </c>
      <c r="BI4" s="152"/>
      <c r="BJ4" s="152"/>
      <c r="BK4" s="152"/>
      <c r="BL4" s="152" t="s">
        <v>41</v>
      </c>
      <c r="BM4" s="152"/>
      <c r="BN4" s="152" t="s">
        <v>42</v>
      </c>
      <c r="BO4" s="152"/>
      <c r="BP4" s="152"/>
      <c r="BQ4" s="152"/>
      <c r="BR4" s="152"/>
      <c r="BS4" s="152"/>
      <c r="BT4" s="152"/>
      <c r="BU4" s="152"/>
      <c r="BV4" s="152"/>
      <c r="BW4" s="152" t="s">
        <v>43</v>
      </c>
      <c r="BX4" s="152"/>
      <c r="BY4" s="152"/>
      <c r="BZ4" s="152"/>
      <c r="CA4" s="152"/>
      <c r="CB4" s="152"/>
      <c r="CC4" s="152"/>
      <c r="CD4" s="152"/>
      <c r="CE4" s="152"/>
      <c r="CF4" s="152" t="s">
        <v>44</v>
      </c>
      <c r="CG4" s="152"/>
      <c r="CH4" s="152"/>
      <c r="CI4" s="152"/>
      <c r="CJ4" s="152"/>
      <c r="CK4" s="152"/>
      <c r="CL4" s="152"/>
      <c r="CM4" s="152"/>
      <c r="CN4" s="152"/>
      <c r="CO4" s="165" t="s">
        <v>45</v>
      </c>
      <c r="CP4" s="165"/>
      <c r="CQ4" s="165"/>
      <c r="CR4" s="165"/>
      <c r="CS4" s="165"/>
      <c r="CT4" s="165"/>
      <c r="CU4" s="165"/>
      <c r="CV4" s="165"/>
      <c r="CW4" s="165"/>
      <c r="CX4" s="165"/>
      <c r="CY4" s="165"/>
      <c r="CZ4" s="165"/>
      <c r="DA4" s="165"/>
      <c r="DB4" s="165"/>
      <c r="DC4" s="165"/>
    </row>
    <row r="5" spans="1:107" s="44" customFormat="1" ht="32.15" customHeight="1" thickBot="1" x14ac:dyDescent="0.4">
      <c r="A5" s="4"/>
      <c r="B5" s="166">
        <v>1</v>
      </c>
      <c r="C5" s="168" t="s">
        <v>825</v>
      </c>
      <c r="D5" s="170" t="str">
        <f ca="1">IF(S6=1,"アクロタイプを選択",IF(SUM(T6:AB6)&gt;0,"コードが アクロタイプと一致しません",IF(BL6="no","ポジションは異なるバリエーションでなければなりません",IF(SUM(CF6:CN6)&gt;0,"最小コンポーネントがありません",IF(BM6="no","これらのボーナスを一緒に申告することはできません","有効なACRO")))))</f>
        <v>有効なACRO</v>
      </c>
      <c r="E5" s="170" t="str">
        <f ca="1">IF(D5="有効なACRO",DC6,"")</f>
        <v>警告:このアクロは、同じグループ内の別のアクロと「同じ」です</v>
      </c>
      <c r="F5" s="56" t="s">
        <v>47</v>
      </c>
      <c r="G5" s="5" t="s">
        <v>48</v>
      </c>
      <c r="H5" s="6" t="s">
        <v>49</v>
      </c>
      <c r="I5" s="6" t="s">
        <v>50</v>
      </c>
      <c r="J5" s="6" t="s">
        <v>51</v>
      </c>
      <c r="K5" s="7" t="s">
        <v>52</v>
      </c>
      <c r="L5" s="8" t="s">
        <v>53</v>
      </c>
      <c r="M5" s="8" t="s">
        <v>54</v>
      </c>
      <c r="N5" s="6" t="s">
        <v>55</v>
      </c>
      <c r="O5" s="9" t="s">
        <v>56</v>
      </c>
      <c r="P5" s="123" t="s">
        <v>57</v>
      </c>
      <c r="Q5" s="124" t="s">
        <v>58</v>
      </c>
      <c r="R5" s="4"/>
      <c r="S5" s="10" t="s">
        <v>59</v>
      </c>
      <c r="T5" s="11" t="s">
        <v>48</v>
      </c>
      <c r="U5" s="12" t="s">
        <v>49</v>
      </c>
      <c r="V5" s="12" t="s">
        <v>50</v>
      </c>
      <c r="W5" s="12" t="s">
        <v>51</v>
      </c>
      <c r="X5" s="13" t="s">
        <v>52</v>
      </c>
      <c r="Y5" s="14" t="s">
        <v>53</v>
      </c>
      <c r="Z5" s="14" t="s">
        <v>54</v>
      </c>
      <c r="AA5" s="12" t="s">
        <v>55</v>
      </c>
      <c r="AB5" s="12" t="s">
        <v>56</v>
      </c>
      <c r="AC5" s="15" t="s">
        <v>48</v>
      </c>
      <c r="AD5" s="16" t="s">
        <v>49</v>
      </c>
      <c r="AE5" s="16" t="s">
        <v>50</v>
      </c>
      <c r="AF5" s="16" t="s">
        <v>51</v>
      </c>
      <c r="AG5" s="17" t="s">
        <v>52</v>
      </c>
      <c r="AH5" s="18" t="s">
        <v>53</v>
      </c>
      <c r="AI5" s="18" t="s">
        <v>54</v>
      </c>
      <c r="AJ5" s="16" t="s">
        <v>55</v>
      </c>
      <c r="AK5" s="16" t="s">
        <v>56</v>
      </c>
      <c r="AL5" s="19" t="s">
        <v>48</v>
      </c>
      <c r="AM5" s="20" t="s">
        <v>49</v>
      </c>
      <c r="AN5" s="20" t="s">
        <v>50</v>
      </c>
      <c r="AO5" s="20" t="s">
        <v>51</v>
      </c>
      <c r="AP5" s="21" t="s">
        <v>52</v>
      </c>
      <c r="AQ5" s="22" t="s">
        <v>53</v>
      </c>
      <c r="AR5" s="22" t="s">
        <v>54</v>
      </c>
      <c r="AS5" s="20" t="s">
        <v>55</v>
      </c>
      <c r="AT5" s="20" t="s">
        <v>56</v>
      </c>
      <c r="AU5" s="23" t="s">
        <v>48</v>
      </c>
      <c r="AV5" s="24" t="s">
        <v>49</v>
      </c>
      <c r="AW5" s="24" t="s">
        <v>50</v>
      </c>
      <c r="AX5" s="24" t="s">
        <v>51</v>
      </c>
      <c r="AY5" s="25" t="s">
        <v>52</v>
      </c>
      <c r="AZ5" s="26" t="s">
        <v>53</v>
      </c>
      <c r="BA5" s="26" t="s">
        <v>54</v>
      </c>
      <c r="BB5" s="24" t="s">
        <v>55</v>
      </c>
      <c r="BC5" s="24" t="s">
        <v>56</v>
      </c>
      <c r="BD5" s="27" t="s">
        <v>51</v>
      </c>
      <c r="BE5" s="28" t="s">
        <v>52</v>
      </c>
      <c r="BF5" s="27" t="s">
        <v>55</v>
      </c>
      <c r="BG5" s="27" t="s">
        <v>56</v>
      </c>
      <c r="BH5" s="29" t="s">
        <v>51</v>
      </c>
      <c r="BI5" s="30" t="s">
        <v>52</v>
      </c>
      <c r="BJ5" s="29" t="s">
        <v>55</v>
      </c>
      <c r="BK5" s="29" t="s">
        <v>56</v>
      </c>
      <c r="BL5" s="31" t="s">
        <v>60</v>
      </c>
      <c r="BM5" s="31" t="s">
        <v>61</v>
      </c>
      <c r="BN5" s="32" t="s">
        <v>48</v>
      </c>
      <c r="BO5" s="33" t="s">
        <v>49</v>
      </c>
      <c r="BP5" s="33" t="s">
        <v>50</v>
      </c>
      <c r="BQ5" s="33" t="s">
        <v>51</v>
      </c>
      <c r="BR5" s="34" t="s">
        <v>52</v>
      </c>
      <c r="BS5" s="35" t="s">
        <v>53</v>
      </c>
      <c r="BT5" s="35" t="s">
        <v>54</v>
      </c>
      <c r="BU5" s="33" t="s">
        <v>55</v>
      </c>
      <c r="BV5" s="33" t="s">
        <v>56</v>
      </c>
      <c r="BW5" s="36" t="s">
        <v>48</v>
      </c>
      <c r="BX5" s="37" t="s">
        <v>49</v>
      </c>
      <c r="BY5" s="37" t="s">
        <v>50</v>
      </c>
      <c r="BZ5" s="37" t="s">
        <v>51</v>
      </c>
      <c r="CA5" s="38" t="s">
        <v>52</v>
      </c>
      <c r="CB5" s="39" t="s">
        <v>53</v>
      </c>
      <c r="CC5" s="39" t="s">
        <v>54</v>
      </c>
      <c r="CD5" s="37" t="s">
        <v>55</v>
      </c>
      <c r="CE5" s="37" t="s">
        <v>56</v>
      </c>
      <c r="CF5" s="40" t="s">
        <v>48</v>
      </c>
      <c r="CG5" s="41" t="s">
        <v>49</v>
      </c>
      <c r="CH5" s="41" t="s">
        <v>50</v>
      </c>
      <c r="CI5" s="41" t="s">
        <v>51</v>
      </c>
      <c r="CJ5" s="42" t="s">
        <v>52</v>
      </c>
      <c r="CK5" s="43" t="s">
        <v>53</v>
      </c>
      <c r="CL5" s="43" t="s">
        <v>54</v>
      </c>
      <c r="CM5" s="41" t="s">
        <v>55</v>
      </c>
      <c r="CN5" s="41" t="s">
        <v>56</v>
      </c>
      <c r="CO5" s="20" t="s">
        <v>62</v>
      </c>
      <c r="CP5" s="20" t="s">
        <v>63</v>
      </c>
      <c r="CQ5" s="20" t="s">
        <v>64</v>
      </c>
      <c r="CR5" s="20" t="s">
        <v>65</v>
      </c>
      <c r="CS5" s="20" t="s">
        <v>66</v>
      </c>
      <c r="CT5" s="20" t="s">
        <v>67</v>
      </c>
      <c r="CU5" s="20" t="s">
        <v>68</v>
      </c>
      <c r="CV5" s="20" t="s">
        <v>69</v>
      </c>
      <c r="CW5" s="20" t="s">
        <v>70</v>
      </c>
      <c r="CX5" s="20" t="s">
        <v>71</v>
      </c>
      <c r="CY5" s="20" t="s">
        <v>72</v>
      </c>
      <c r="CZ5" s="20" t="s">
        <v>73</v>
      </c>
      <c r="DA5" s="20" t="s">
        <v>74</v>
      </c>
      <c r="DB5" s="20" t="s">
        <v>75</v>
      </c>
      <c r="DC5" s="20" t="s">
        <v>76</v>
      </c>
    </row>
    <row r="6" spans="1:107" ht="21" customHeight="1" x14ac:dyDescent="0.35">
      <c r="A6" s="2"/>
      <c r="B6" s="167"/>
      <c r="C6" s="169"/>
      <c r="D6" s="171"/>
      <c r="E6" s="171"/>
      <c r="F6" s="57" t="s">
        <v>77</v>
      </c>
      <c r="G6" s="45" t="s">
        <v>90</v>
      </c>
      <c r="H6" s="46" t="s">
        <v>282</v>
      </c>
      <c r="I6" s="46"/>
      <c r="J6" s="46" t="s">
        <v>350</v>
      </c>
      <c r="K6" s="46" t="s">
        <v>391</v>
      </c>
      <c r="L6" s="46"/>
      <c r="M6" s="46"/>
      <c r="N6" s="46"/>
      <c r="O6" s="47"/>
      <c r="P6" s="172" t="str">
        <f ca="1">IF(D5="有効なACRO",CONCATENATE(CO6,"-",G6,IF(H6="","",CONCATENATE("-",H6)),IF(I6="","",CONCATENATE("-",I6)),CONCATENATE("-",J6),IF(K6="","",CONCATENATE("/",K6)),IF(L6="","",CONCATENATE("-",L6)),IF(M6="","",CONCATENATE("-",M6)),IF(N6="","",CONCATENATE("-",N6)),IF(O6="","",CONCATENATE("/",O6))),"")</f>
        <v>B-St-1F1P-bb/2ow</v>
      </c>
      <c r="Q6" s="173"/>
      <c r="R6" s="2"/>
      <c r="S6" s="48">
        <f>IF(OR(ISBLANK(C5),C5="SELECT TYPE"),1,IF(OR(C5="acro-a",C5="acro-b",C5="acro-c",C5="acro-p"),0))</f>
        <v>0</v>
      </c>
      <c r="T6" s="48" t="str" cm="1">
        <f t="array" aca="1" ref="T6" ca="1">IFERROR(_xlfn.XLOOKUP(G6,INDIRECT(AC6),INDIRECT(AC6)),1)</f>
        <v>St</v>
      </c>
      <c r="U6" s="48" t="str" cm="1">
        <f t="array" aca="1" ref="U6" ca="1">IFERROR(_xlfn.XLOOKUP(H6,INDIRECT(AD6),INDIRECT(AD6)),1)</f>
        <v>1F1P</v>
      </c>
      <c r="V6" s="48" cm="1">
        <f t="array" aca="1" ref="V6" ca="1">IFERROR(_xlfn.XLOOKUP(I6,INDIRECT(AE6),INDIRECT(AE6)),1)</f>
        <v>0</v>
      </c>
      <c r="W6" s="48" t="str" cm="1">
        <f t="array" aca="1" ref="W6" ca="1">IFERROR(_xlfn.XLOOKUP(J6,INDIRECT(AF6),INDIRECT(AF6)),1)</f>
        <v>bb</v>
      </c>
      <c r="X6" s="48" t="str" cm="1">
        <f t="array" aca="1" ref="X6" ca="1">IFERROR(_xlfn.XLOOKUP(K6,INDIRECT(AG6),INDIRECT(AG6)),1)</f>
        <v>2ow</v>
      </c>
      <c r="Y6" s="48" cm="1">
        <f t="array" aca="1" ref="Y6" ca="1">IFERROR(_xlfn.XLOOKUP(L6,INDIRECT(AH6),INDIRECT(AH6)),1)</f>
        <v>0</v>
      </c>
      <c r="Z6" s="48" cm="1">
        <f t="array" aca="1" ref="Z6" ca="1">IFERROR(_xlfn.XLOOKUP(M6,INDIRECT(AI6),INDIRECT(AI6)),1)</f>
        <v>0</v>
      </c>
      <c r="AA6" s="48" cm="1">
        <f t="array" aca="1" ref="AA6" ca="1">IFERROR(_xlfn.XLOOKUP(N6,INDIRECT(AJ6),INDIRECT(AJ6)),1)</f>
        <v>0</v>
      </c>
      <c r="AB6" s="48" cm="1">
        <f t="array" aca="1" ref="AB6" ca="1">IFERROR(_xlfn.XLOOKUP(O6,INDIRECT(AK6),INDIRECT(AK6)),1)</f>
        <v>0</v>
      </c>
      <c r="AC6" s="48" t="str">
        <f>IF($C5="Acro-A","Cons_A",IF($C5="Acro-B","Cons_B",IF($C5="Acro-C","Cons_C",IF($C5="Acro-P","Cons_P"))))</f>
        <v>Cons_B</v>
      </c>
      <c r="AD6" s="48" t="str">
        <f>IF($C5="Acro-A","Conn_A",IF($C5="Acro-B","Conn_B",IF($C5="Acro-C","Conn_C",IF($C5="Acro-P","Conn_P"))))</f>
        <v>Conn_B</v>
      </c>
      <c r="AE6" s="48" t="str">
        <f>IF($C5="Acro-A","Dir_A",IF($C5="Acro-B","Dir_B",IF($C5="Acro-C","Dir_C",IF($C5="Acro-P","Dir_P"))))</f>
        <v>Dir_B</v>
      </c>
      <c r="AF6" s="48" t="str">
        <f>IF($C5="Acro-A","Pos1_A",IF($C5="Acro-B","Pos1_B",IF($C5="Acro-C","Pos1_C",IF($C5="Acro-P","Pos1_P"))))</f>
        <v>Pos1_B</v>
      </c>
      <c r="AG6" s="48" t="str">
        <f>IF($C5="Acro-A","Pos2_A",IF($C5="Acro-B","Pos2_B",IF($C5="Acro-C","Pos2_C",IF($C5="Acro-P","Pos2_P"))))</f>
        <v>Pos2_B</v>
      </c>
      <c r="AH6" s="48" t="str">
        <f>IF($C5="Acro-A","RotB_A",IF($C5="Acro-B","RotB_B",IF($C5="Acro-C","RotB_C",IF($C5="Acro-P","RotB_P"))))</f>
        <v>RotB_B</v>
      </c>
      <c r="AI6" s="48" t="str">
        <f>IF($C5="Acro-A","Rot_A",IF($C5="Acro-B","Rot_B",IF($C5="Acro-C","Rot_C",IF($C5="Acro-P","Rot_P"))))</f>
        <v>Rot_B</v>
      </c>
      <c r="AJ6" s="48" t="str">
        <f>IF($C5="Acro-A","Bon1_A",IF($C5="Acro-B","Bon1_B",IF($C5="Acro-C","Bon1_C",IF($C5="Acro-P","Bon1_P"))))</f>
        <v>Bon1_B</v>
      </c>
      <c r="AK6" s="48" t="str">
        <f>IF($C5="Acro-A","Bon1_A",IF($C5="Acro-B","Bon1_B",IF($C5="Acro-C","Bon1_C",IF($C5="Acro-P","Bon1_P"))))</f>
        <v>Bon1_B</v>
      </c>
      <c r="AL6" s="48" t="str">
        <f>IF($C5="Acro-A","ConsNot_A",IF($C5="Acro-B","ConsNot_B",IF($C5="Acro-C","ConsNot_C",IF($C5="Acro-P","ConsNot_P"))))</f>
        <v>ConsNot_B</v>
      </c>
      <c r="AM6" s="48" t="str">
        <f>IF($C5="Acro-A","ConnNot_A",IF($C5="Acro-B","ConnNot_B",IF($C5="Acro-C","ConnNot_C",IF($C5="Acro-P","ConnNot_P"))))</f>
        <v>ConnNot_B</v>
      </c>
      <c r="AN6" s="48" t="str">
        <f>IF($C5="Acro-A","DirNot_A",IF($C5="Acro-B","DirNot_B",IF($C5="Acro-C","DirNot_C",IF($C5="Acro-P","DirNot_P"))))</f>
        <v>DirNot_B</v>
      </c>
      <c r="AO6" s="48" t="str">
        <f>IF($C5="Acro-A","Pos1Not_A",IF($C5="Acro-B","Pos1Not_B",IF($C5="Acro-C","Pos1Not_C",IF($C5="Acro-P","Pos1Not_P"))))</f>
        <v>Pos1Not_B</v>
      </c>
      <c r="AP6" s="48" t="str">
        <f>IF($C5="Acro-A","Pos2Not_A",IF($C5="Acro-B","Pos2Not_B",IF($C5="Acro-C","Pos2Not_C",IF($C5="Acro-P","Pos2Not_P"))))</f>
        <v>Pos2Not_B</v>
      </c>
      <c r="AQ6" s="48" t="str">
        <f>IF($C5="Acro-A","RotBNot_A",IF($C5="Acro-B","RotBNot_B",IF($C5="Acro-C","RotBNot_C",IF($C5="Acro-P","RotBNot_P"))))</f>
        <v>RotBNot_B</v>
      </c>
      <c r="AR6" s="48" t="str">
        <f>IF($C5="Acro-A","RotNot_A",IF($C5="Acro-B","RotNot_B",IF($C5="Acro-C","RotNot_C",IF($C5="Acro-P","RotNot_P"))))</f>
        <v>RotNot_B</v>
      </c>
      <c r="AS6" s="48" t="str">
        <f>IF($C5="Acro-A","Bon1Not_A",IF($C5="Acro-B","Bon1Not_B",IF($C5="Acro-C","Bon1Not_C",IF($C5="Acro-P","Bon1Not_P"))))</f>
        <v>Bon1Not_B</v>
      </c>
      <c r="AT6" s="48" t="str">
        <f>IF($C5="Acro-A","Bon1Not_A",IF($C5="Acro-B","Bon1Not_B",IF($C5="Acro-C","Bon1Not_C",IF($C5="Acro-P","Bon1Not_P"))))</f>
        <v>Bon1Not_B</v>
      </c>
      <c r="AU6" s="48" t="str">
        <f>IF($C5="Acro-A","ConsDD_A",IF($C5="Acro-B","ConsDD_B",IF($C5="Acro-C","ConsDD_C",IF($C5="Acro-P","ConsDD_P"))))</f>
        <v>ConsDD_B</v>
      </c>
      <c r="AV6" s="48" t="str">
        <f>IF($C5="Acro-A","ConnDD_A",IF($C5="Acro-B","ConnDD_B",IF($C5="Acro-C","ConnDD_C",IF($C5="Acro-P","ConnDD_P"))))</f>
        <v>ConnDD_B</v>
      </c>
      <c r="AW6" s="48" t="str">
        <f>IF($C5="Acro-A","DirDD_A",IF($C5="Acro-B","DirDD_B",IF($C5="Acro-C","DirDD_C",IF($C5="Acro-P","DirDD_P"))))</f>
        <v>DirDD_B</v>
      </c>
      <c r="AX6" s="48" t="str">
        <f>IF($C5="Acro-A","Pos1DD_A",IF($C5="Acro-B","Pos1DD_B",IF($C5="Acro-C","Pos1DD_C",IF($C5="Acro-P","Pos1DD_P"))))</f>
        <v>Pos1DD_B</v>
      </c>
      <c r="AY6" s="48" t="str">
        <f>IF($C5="Acro-A","Pos2DD_A",IF($C5="Acro-B","Pos2DD_B",IF($C5="Acro-C","Pos2DD_C",IF($C5="Acro-P","Pos2DD_P"))))</f>
        <v>Pos2DD_B</v>
      </c>
      <c r="AZ6" s="48" t="str">
        <f>IF($C5="Acro-A","RotBDD_A",IF($C5="Acro-B","RotBDD_B",IF($C5="Acro-C","RotBDD_C",IF($C5="Acro-P","RotBDD_P"))))</f>
        <v>RotBDD_B</v>
      </c>
      <c r="BA6" s="48" t="str">
        <f>IF($C5="Acro-A","RotDD_A",IF($C5="Acro-B","RotDD_B",IF($C5="Acro-C","RotDD_C",IF($C5="Acro-P","RotDD_P"))))</f>
        <v>RotDD_B</v>
      </c>
      <c r="BB6" s="48" t="str">
        <f>IF($C5="Acro-A","Bon1DD_A",IF($C5="Acro-B","Bon1DD_B",IF($C5="Acro-C","Bon1DD_C",IF($C5="Acro-P","Bon1DD_P"))))</f>
        <v>Bon1DD_B</v>
      </c>
      <c r="BC6" s="48" t="str">
        <f>IF($C5="Acro-A","Bon1DD_A",IF($C5="Acro-B","Bon1DD_B",IF($C5="Acro-C","Bon1DD_C",IF($C5="Acro-P","Bon1DD_P"))))</f>
        <v>Bon1DD_B</v>
      </c>
      <c r="BD6" s="48" t="str">
        <f>IF($C5="Acro-A","Pos1Var_A",IF($C5="Acro-B","Pos1Var_B",IF($C5="Acro-C","Pos1Var_C",IF($C5="Acro-P","Pos1Var_P"))))</f>
        <v>Pos1Var_B</v>
      </c>
      <c r="BE6" s="48" t="str">
        <f>IF($C5="Acro-A","Pos2Var_A",IF($C5="Acro-B","Pos2Var_B",IF($C5="Acro-C","Pos2Var_C",IF($C5="Acro-P","Pos2Var_P"))))</f>
        <v>Pos2Var_B</v>
      </c>
      <c r="BF6" s="48" t="str">
        <f>IF($C5="Acro-A","Bon1Var_A",IF($C5="Acro-B","Bon1Var_B",IF($C5="Acro-C","Bon1Var_C",IF($C5="Acro-P","Bon1Var_P"))))</f>
        <v>Bon1Var_B</v>
      </c>
      <c r="BG6" s="48" t="str">
        <f>IF($C5="Acro-A","Bon1Var_A",IF($C5="Acro-B","Bon1Var_B",IF($C5="Acro-C","Bon1Var_C",IF($C5="Acro-P","Bon1Var_P"))))</f>
        <v>Bon1Var_B</v>
      </c>
      <c r="BH6" s="48" cm="1">
        <f t="array" aca="1" ref="BH6" ca="1">IFERROR(INDEX(INDIRECT(BD6),MATCH(TRUE,EXACT(J6,INDIRECT(AF6)),0)),0)</f>
        <v>19</v>
      </c>
      <c r="BI6" s="48" cm="1">
        <f t="array" aca="1" ref="BI6" ca="1">IFERROR(INDEX(INDIRECT(BE6),MATCH(TRUE,EXACT(K6,INDIRECT(AG6)),0)),0)</f>
        <v>22</v>
      </c>
      <c r="BJ6" s="48" cm="1">
        <f t="array" aca="1" ref="BJ6" ca="1">IFERROR(INDEX(INDIRECT(BF6),MATCH(TRUE,EXACT(N6,INDIRECT(AJ6)),0)),0)</f>
        <v>0</v>
      </c>
      <c r="BK6" s="48" cm="1">
        <f t="array" aca="1" ref="BK6" ca="1">IFERROR(INDEX(INDIRECT(BG6),MATCH(TRUE,EXACT(O6,INDIRECT(AK6)),0)),0)</f>
        <v>0</v>
      </c>
      <c r="BL6" s="48" t="str">
        <f ca="1">IF(BH6=0,"ok",IF(BH6=BI6,"no","ok"))</f>
        <v>ok</v>
      </c>
      <c r="BM6" s="48" t="str">
        <f ca="1">IF(BJ6=0,"ok",IF(BJ6=BK6,"no","ok"))</f>
        <v>ok</v>
      </c>
      <c r="BN6" s="48" t="str">
        <f>IFERROR(IF(_xlfn.XLOOKUP(AC6,Requirements!$B:$B,Requirements!$C:$C)=0,"no","ok"),"")</f>
        <v>ok</v>
      </c>
      <c r="BO6" s="48" t="str">
        <f>IFERROR(IF(_xlfn.XLOOKUP(AD6,Requirements!$B:$B,Requirements!$C:$C)=0,"no","ok"),"")</f>
        <v>ok</v>
      </c>
      <c r="BP6" s="48" t="str">
        <f>IFERROR(IF(_xlfn.XLOOKUP(AE6,Requirements!$B:$B,Requirements!$C:$C)=0,"no","ok"),"")</f>
        <v>no</v>
      </c>
      <c r="BQ6" s="48" t="str">
        <f>IFERROR(IF(_xlfn.XLOOKUP(AF6,Requirements!$B:$B,Requirements!$C:$C)=0,"no","ok"),"")</f>
        <v>ok</v>
      </c>
      <c r="BR6" s="48" t="str">
        <f>IFERROR(IF(_xlfn.XLOOKUP(AG6,Requirements!$B:$B,Requirements!$C:$C)=0,"no","ok"),"")</f>
        <v>ok</v>
      </c>
      <c r="BS6" s="48" t="str">
        <f>IFERROR(IF(_xlfn.XLOOKUP(AH6,Requirements!$B:$B,Requirements!$C:$C)=0,"no","ok"),"")</f>
        <v>ok</v>
      </c>
      <c r="BT6" s="48" t="str">
        <f>IFERROR(IF(_xlfn.XLOOKUP(AI6,Requirements!$B:$B,Requirements!$C:$C)=0,"no","ok"),"")</f>
        <v>no</v>
      </c>
      <c r="BU6" s="48" t="str">
        <f>IFERROR(IF(_xlfn.XLOOKUP(AJ6,Requirements!$B:$B,Requirements!$C:$C)=0,"no","ok"),"")</f>
        <v>ok</v>
      </c>
      <c r="BV6" s="48" t="str">
        <f>IFERROR(IF(_xlfn.XLOOKUP(AK6,Requirements!$B:$B,Requirements!$C:$C)=0,"no","ok"),"")</f>
        <v>ok</v>
      </c>
      <c r="BW6" s="48" t="str">
        <f>IFERROR(IF(_xlfn.XLOOKUP(AC6,Requirements!$B:$B,Requirements!$D:$D)=0,"no","ok"),"")</f>
        <v>ok</v>
      </c>
      <c r="BX6" s="48" t="str">
        <f>IFERROR(IF(_xlfn.XLOOKUP(AD6,Requirements!$B:$B,Requirements!$D:$D)=0,"no","ok"),"")</f>
        <v>ok</v>
      </c>
      <c r="BY6" s="48" t="str">
        <f>IFERROR(IF(_xlfn.XLOOKUP(AE6,Requirements!$B:$B,Requirements!$D:$D)=0,"no","ok"),"")</f>
        <v>no</v>
      </c>
      <c r="BZ6" s="48" t="str">
        <f>IFERROR(IF(_xlfn.XLOOKUP(AF6,Requirements!$B:$B,Requirements!$D:$D)=0,"no","ok"),"")</f>
        <v>ok</v>
      </c>
      <c r="CA6" s="48" t="str">
        <f>IFERROR(IF(_xlfn.XLOOKUP(AG6,Requirements!$B:$B,Requirements!$D:$D)=0,"no","ok"),"")</f>
        <v>no</v>
      </c>
      <c r="CB6" s="48" t="str">
        <f>IFERROR(IF(_xlfn.XLOOKUP(AH6,Requirements!$B:$B,Requirements!$D:$D)=0,"no","ok"),"")</f>
        <v>no</v>
      </c>
      <c r="CC6" s="48" t="str">
        <f>IFERROR(IF(_xlfn.XLOOKUP(AI6,Requirements!$B:$B,Requirements!$D:$D)=0,"no","ok"),"")</f>
        <v>no</v>
      </c>
      <c r="CD6" s="48" t="str">
        <f>IFERROR(IF(_xlfn.XLOOKUP(AJ6,Requirements!$B:$B,Requirements!$D:$D)=0,"no","ok"),"")</f>
        <v>no</v>
      </c>
      <c r="CE6" s="48" t="str">
        <f>IFERROR(IF(_xlfn.XLOOKUP(AK6,Requirements!$B:$B,Requirements!$D:$D)=0,"no","ok"),"")</f>
        <v>no</v>
      </c>
      <c r="CF6" s="48">
        <f t="shared" ref="CF6:CN6" si="0">IF(AND(BW6="ok",ISBLANK(G6)),1,0)</f>
        <v>0</v>
      </c>
      <c r="CG6" s="48">
        <f t="shared" si="0"/>
        <v>0</v>
      </c>
      <c r="CH6" s="48">
        <f t="shared" si="0"/>
        <v>0</v>
      </c>
      <c r="CI6" s="48">
        <f t="shared" si="0"/>
        <v>0</v>
      </c>
      <c r="CJ6" s="48">
        <f t="shared" si="0"/>
        <v>0</v>
      </c>
      <c r="CK6" s="48">
        <f t="shared" si="0"/>
        <v>0</v>
      </c>
      <c r="CL6" s="48">
        <f t="shared" si="0"/>
        <v>0</v>
      </c>
      <c r="CM6" s="48">
        <f t="shared" si="0"/>
        <v>0</v>
      </c>
      <c r="CN6" s="48">
        <f t="shared" si="0"/>
        <v>0</v>
      </c>
      <c r="CO6" s="48" t="str">
        <f>IF(NOT(C5="SELECT TYPE"),RIGHT(C5,1),"")</f>
        <v>B</v>
      </c>
      <c r="CP6" s="48" t="str">
        <f ca="1">IF(BH6=0,"",CONCATENATE(CO6,"&amp;",BH6))</f>
        <v>B&amp;19</v>
      </c>
      <c r="CQ6" s="48" t="str">
        <f ca="1">IF(BI6=0,"",CONCATENATE(CO6,"&amp;",BI6))</f>
        <v>B&amp;22</v>
      </c>
      <c r="CR6" s="48">
        <f ca="1">IF(LEN(CP6)=0,"",COUNTIF($CP$6:$CQ$50,CP6))</f>
        <v>1</v>
      </c>
      <c r="CS6" s="48">
        <f ca="1">IF(LEN(CQ6)=0,"",COUNTIF($CP$6:$CQ$50,CQ6))</f>
        <v>2</v>
      </c>
      <c r="CT6" s="48" t="str">
        <f ca="1">IF(T6&lt;=1,"",CONCATENATE(CO6,"&amp;",T6))</f>
        <v>B&amp;St</v>
      </c>
      <c r="CU6" s="48">
        <f ca="1">IF(LEN(CT6)=0,"",COUNTIF($CT$6:$CT$50,CT6))</f>
        <v>2</v>
      </c>
      <c r="CV6" s="48" t="str">
        <f ca="1">IF(U6&lt;=1,"",CONCATENATE(CO6,"&amp;",U6))</f>
        <v>B&amp;1F1P</v>
      </c>
      <c r="CW6" s="48">
        <f ca="1">IF(LEN(CV6)=0,"",COUNTIF($CV$6:$CV$50,CV6))</f>
        <v>1</v>
      </c>
      <c r="CX6" s="48">
        <f ca="1">IF(LEN(CR6)=0,0,IF(CR6&gt;1,1,0))</f>
        <v>0</v>
      </c>
      <c r="CY6" s="48">
        <f ca="1">IF(LEN(CS6)=0,0,IF(CS6&gt;1,1,0))</f>
        <v>1</v>
      </c>
      <c r="CZ6" s="48">
        <f ca="1">IF(LEN(CU6)=0,0,IF(CU6&gt;1,1,0))</f>
        <v>1</v>
      </c>
      <c r="DA6" s="48">
        <f ca="1">IF(LEN(CW6)=0,0,IF(CW6&gt;1,1,0))</f>
        <v>0</v>
      </c>
      <c r="DB6" s="48">
        <f ca="1">IF(CO6="A",IF(OR(CX6&gt;0,CY6&gt;0),1,0),IF(CO6="B",IF(OR(CZ6&gt;0,DA6&gt;0),1,0),IF(CO6="C",IF(CZ6&gt;0,1,0),IF(CO6="P",IF(OR(CX6&gt;0,CY6&gt;0,CZ6&gt;0,DA6&gt;0),1,0)))))</f>
        <v>1</v>
      </c>
      <c r="DC6" s="48" t="str">
        <f ca="1">IF(DB6&gt;0,"警告:このアクロは、同じグループ内の別のアクロと「同じ」です","明確なACRO")</f>
        <v>警告:このアクロは、同じグループ内の別のアクロと「同じ」です</v>
      </c>
    </row>
    <row r="7" spans="1:107" ht="15.5" x14ac:dyDescent="0.35">
      <c r="A7" s="2"/>
      <c r="B7" s="167"/>
      <c r="C7" s="169"/>
      <c r="D7" s="171"/>
      <c r="E7" s="171"/>
      <c r="F7" s="57" t="s">
        <v>78</v>
      </c>
      <c r="G7" s="117" cm="1">
        <f t="array" aca="1" ref="G7" ca="1">IF(OR(ISBLANK(G6),G6="N/A"),"",IFERROR(INDEX(INDIRECT(AU6), MATCH(TRUE, EXACT(G6, INDIRECT(AC6)), 0)),0))</f>
        <v>1</v>
      </c>
      <c r="H7" s="118" cm="1">
        <f t="array" aca="1" ref="H7" ca="1">IF(OR(ISBLANK(H6),H6="N/A"),"",IFERROR(INDEX(INDIRECT(AV6), MATCH(TRUE, EXACT(H6, INDIRECT(AD6)), 0)),0))</f>
        <v>1.25</v>
      </c>
      <c r="I7" s="118" t="str" cm="1">
        <f t="array" aca="1" ref="I7" ca="1">IF(OR(ISBLANK(I6),I6="N/A"),"",IFERROR(INDEX(INDIRECT(AW6), MATCH(TRUE, EXACT(I6, INDIRECT(AE6)), 0)),0))</f>
        <v/>
      </c>
      <c r="J7" s="118" cm="1">
        <f t="array" aca="1" ref="J7" ca="1">IF(OR(ISBLANK(J6),J6="N/A"),"",IFERROR(INDEX(INDIRECT(AX6), MATCH(TRUE, EXACT(J6, INDIRECT(AF6)), 0)),0))</f>
        <v>0.15</v>
      </c>
      <c r="K7" s="118" cm="1">
        <f t="array" aca="1" ref="K7" ca="1">IF(OR(ISBLANK(K6),K6="N/A"),"",IFERROR(INDEX(INDIRECT(AY6), MATCH(TRUE, EXACT(K6, INDIRECT(AG6)), 0)),0))</f>
        <v>0.17499999999999999</v>
      </c>
      <c r="L7" s="118" t="str" cm="1">
        <f t="array" aca="1" ref="L7" ca="1">IF(OR(ISBLANK(L6),L6="N/A"),"",IFERROR(INDEX(INDIRECT(AZ6), MATCH(TRUE, EXACT(L6, INDIRECT(AH6)), 0)),0))</f>
        <v/>
      </c>
      <c r="M7" s="118" t="str" cm="1">
        <f t="array" aca="1" ref="M7" ca="1">IF(OR(ISBLANK(M6),M6="N/A"),"",IFERROR(INDEX(INDIRECT(BA6), MATCH(TRUE, EXACT(M6, INDIRECT(AI6)), 0)),0))</f>
        <v/>
      </c>
      <c r="N7" s="118" t="str" cm="1">
        <f t="array" aca="1" ref="N7" ca="1">IF(OR(ISBLANK(N6),N6="N/A"),"",IFERROR(INDEX(INDIRECT(BB6), MATCH(TRUE, EXACT(N6, INDIRECT(AJ6)), 0)),0))</f>
        <v/>
      </c>
      <c r="O7" s="119" t="str" cm="1">
        <f t="array" aca="1" ref="O7" ca="1">IF(OR(ISBLANK(O6),O6="N/A"),"",IFERROR(INDEX(INDIRECT(BC6), MATCH(TRUE, EXACT(O6, INDIRECT(AK6)), 0)),0))</f>
        <v/>
      </c>
      <c r="P7" s="174">
        <f ca="1">IF(D5="有効なACRO",SUM(G7:O7),IF(D5="アクロタイプを選択","最初にタイプを選択","誤りを修正"))</f>
        <v>2.5749999999999997</v>
      </c>
      <c r="Q7" s="176">
        <f ca="1">IF(D5="有効なACRO",P7+0.5,IF(D5="アクロタイプを選択","最初にタイプを選択","誤りを修正"))</f>
        <v>3.0749999999999997</v>
      </c>
      <c r="R7" s="2"/>
      <c r="S7" s="48"/>
      <c r="T7" s="49"/>
      <c r="U7" s="49"/>
      <c r="V7" s="49"/>
      <c r="W7" s="49"/>
      <c r="X7" s="49"/>
      <c r="Y7" s="49"/>
      <c r="Z7" s="49"/>
      <c r="AA7" s="49"/>
      <c r="AB7" s="49"/>
      <c r="AC7" s="48"/>
      <c r="AD7" s="49"/>
      <c r="AE7" s="49"/>
      <c r="AF7" s="49"/>
      <c r="AG7" s="49"/>
      <c r="AH7" s="49"/>
      <c r="AI7" s="49"/>
      <c r="AJ7" s="49"/>
      <c r="AK7" s="49"/>
      <c r="AL7" s="49"/>
      <c r="AM7" s="49"/>
      <c r="AN7" s="49"/>
      <c r="AO7" s="49"/>
      <c r="AP7" s="49"/>
      <c r="AQ7" s="49"/>
      <c r="AR7" s="49"/>
      <c r="AS7" s="49"/>
      <c r="AT7" s="49"/>
      <c r="AU7" s="49"/>
      <c r="AV7" s="49"/>
      <c r="AW7" s="49"/>
      <c r="AX7" s="49"/>
      <c r="AY7" s="49"/>
      <c r="AZ7" s="49"/>
      <c r="BA7" s="49"/>
      <c r="BB7" s="49"/>
      <c r="CO7" s="48"/>
      <c r="CP7" s="48"/>
      <c r="CQ7" s="48"/>
      <c r="CR7" s="48"/>
      <c r="CS7" s="48"/>
      <c r="CT7" s="48"/>
      <c r="CU7" s="48"/>
      <c r="CV7" s="48"/>
      <c r="CW7" s="48"/>
      <c r="CX7" s="48"/>
      <c r="CY7" s="48"/>
      <c r="CZ7" s="48"/>
      <c r="DA7" s="48"/>
      <c r="DB7" s="48"/>
      <c r="DC7" s="48"/>
    </row>
    <row r="8" spans="1:107" ht="28.5" customHeight="1" thickBot="1" x14ac:dyDescent="0.4">
      <c r="A8" s="2"/>
      <c r="B8" s="167"/>
      <c r="C8" s="169"/>
      <c r="D8" s="171"/>
      <c r="E8" s="171"/>
      <c r="F8" s="58" t="s">
        <v>79</v>
      </c>
      <c r="G8" s="120" t="str" cm="1">
        <f t="array" aca="1" ref="G8" ca="1">IF(OR(ISBLANK(G6),G6="N/A"),"",IFERROR(INDEX(INDIRECT(AL6), MATCH(TRUE, EXACT(G6, INDIRECT(AC6)), 0)),""))</f>
        <v>Stack head up</v>
      </c>
      <c r="H8" s="121" t="str" cm="1">
        <f t="array" aca="1" ref="H8" ca="1">IF(OR(ISBLANK(H6),H6="N/A"),"",IFERROR(INDEX(INDIRECT(AM6), MATCH(TRUE, EXACT(H6, INDIRECT(AD6)), 0)),""))</f>
        <v>1 foot on 1 palm</v>
      </c>
      <c r="I8" s="121" t="str" cm="1">
        <f t="array" aca="1" ref="I8" ca="1">IF(OR(ISBLANK(I6),I6="N/A"),"",IFERROR(INDEX(INDIRECT(AN6), MATCH(TRUE, EXACT(I6, INDIRECT(AE6)), 0)),""))</f>
        <v/>
      </c>
      <c r="J8" s="121" t="str" cm="1">
        <f t="array" aca="1" ref="J8" ca="1">IF(OR(ISBLANK(J6),J6="N/A"),"",IFERROR(INDEX(INDIRECT(AO6), MATCH(TRUE, EXACT(J6, INDIRECT(AF6)), 0)),""))</f>
        <v>Bamboo</v>
      </c>
      <c r="K8" s="121" t="str" cm="1">
        <f t="array" aca="1" ref="K8" ca="1">IF(OR(ISBLANK(K6),K6="N/A"),"",IFERROR(INDEX(INDIRECT(AP6), MATCH(TRUE, EXACT(K6, INDIRECT(AG6)), 0)),""))</f>
        <v>Owl</v>
      </c>
      <c r="L8" s="121" t="str" cm="1">
        <f t="array" aca="1" ref="L8" ca="1">IF(OR(ISBLANK(L6),L6="N/A"),"",IFERROR(INDEX(INDIRECT(AQ6), MATCH(TRUE, EXACT(L6, INDIRECT(AH6)), 0)),""))</f>
        <v/>
      </c>
      <c r="M8" s="121" t="str" cm="1">
        <f t="array" aca="1" ref="M8" ca="1">IF(OR(ISBLANK(M6),M6="N/A"),"",IFERROR(INDEX(INDIRECT(AR6), MATCH(TRUE, EXACT(M6, INDIRECT(AI6)), 0)),""))</f>
        <v/>
      </c>
      <c r="N8" s="121" t="str" cm="1">
        <f t="array" aca="1" ref="N8" ca="1">IF(OR(ISBLANK(N6),N6="N/A"),"",IFERROR(INDEX(INDIRECT(AS6), MATCH(TRUE, EXACT(N6, INDIRECT(AJ6)), 0)),""))</f>
        <v/>
      </c>
      <c r="O8" s="122" t="str" cm="1">
        <f t="array" aca="1" ref="O8" ca="1">IF(OR(ISBLANK(O6),O6="N/A"),"",IFERROR(INDEX(INDIRECT(AT6), MATCH(TRUE, EXACT(O6, INDIRECT(AK6)), 0)),""))</f>
        <v/>
      </c>
      <c r="P8" s="175"/>
      <c r="Q8" s="177"/>
      <c r="R8" s="2"/>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row>
    <row r="9" spans="1:107" ht="21.65" customHeight="1" thickBot="1" x14ac:dyDescent="0.4">
      <c r="B9" s="166">
        <v>2</v>
      </c>
      <c r="C9" s="178" t="s">
        <v>825</v>
      </c>
      <c r="D9" s="170" t="str">
        <f t="shared" ref="D9" ca="1" si="1">IF(S10=1,"アクロタイプを選択",IF(SUM(T10:AB10)&gt;0,"コードが アクロタイプと一致しません",IF(BL10="no","ポジションは異なるバリエーションでなければなりません",IF(SUM(CF10:CN10)&gt;0,"最小コンポーネントがありません",IF(BM10="no","これらのボーナスを一緒に申告することはできません","有効なACRO")))))</f>
        <v>有効なACRO</v>
      </c>
      <c r="E9" s="170" t="str">
        <f ca="1">IF(D9="valid acro",DC10,"")</f>
        <v/>
      </c>
      <c r="F9" s="56" t="s">
        <v>47</v>
      </c>
      <c r="G9" s="5" t="s">
        <v>48</v>
      </c>
      <c r="H9" s="6" t="s">
        <v>49</v>
      </c>
      <c r="I9" s="6" t="s">
        <v>50</v>
      </c>
      <c r="J9" s="6" t="s">
        <v>51</v>
      </c>
      <c r="K9" s="7" t="s">
        <v>52</v>
      </c>
      <c r="L9" s="8" t="s">
        <v>53</v>
      </c>
      <c r="M9" s="8" t="s">
        <v>54</v>
      </c>
      <c r="N9" s="6" t="s">
        <v>55</v>
      </c>
      <c r="O9" s="9" t="s">
        <v>56</v>
      </c>
      <c r="P9" s="123" t="s">
        <v>57</v>
      </c>
      <c r="Q9" s="124" t="s">
        <v>58</v>
      </c>
      <c r="S9" s="48"/>
      <c r="T9" s="48"/>
      <c r="U9" s="49"/>
      <c r="V9" s="49"/>
      <c r="W9" s="49"/>
      <c r="X9" s="49"/>
      <c r="Y9" s="49"/>
      <c r="Z9" s="49"/>
      <c r="AA9" s="49"/>
      <c r="AB9" s="49"/>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2"/>
      <c r="CO9" s="48"/>
      <c r="CP9" s="48"/>
      <c r="CQ9" s="48"/>
      <c r="CR9" s="48"/>
      <c r="CS9" s="48"/>
      <c r="CT9" s="48"/>
      <c r="CU9" s="48"/>
      <c r="CV9" s="48"/>
      <c r="CW9" s="48"/>
      <c r="CX9" s="48"/>
      <c r="CY9" s="48"/>
      <c r="CZ9" s="48"/>
      <c r="DA9" s="48"/>
      <c r="DB9" s="48"/>
      <c r="DC9" s="48"/>
    </row>
    <row r="10" spans="1:107" ht="21" customHeight="1" x14ac:dyDescent="0.35">
      <c r="B10" s="167"/>
      <c r="C10" s="179"/>
      <c r="D10" s="171"/>
      <c r="E10" s="171"/>
      <c r="F10" s="57" t="s">
        <v>77</v>
      </c>
      <c r="G10" s="45" t="s">
        <v>90</v>
      </c>
      <c r="H10" s="46" t="s">
        <v>266</v>
      </c>
      <c r="I10" s="46"/>
      <c r="J10" s="46" t="s">
        <v>346</v>
      </c>
      <c r="K10" s="46" t="s">
        <v>382</v>
      </c>
      <c r="L10" s="46"/>
      <c r="M10" s="46"/>
      <c r="N10" s="46"/>
      <c r="O10" s="47"/>
      <c r="P10" s="172" t="str">
        <f ca="1">IF(D9="有効なACRO",CONCATENATE(CO10,"-",G10,IF(H10="","",CONCATENATE("-",H10)),IF(I10="","",CONCATENATE("-",I10)),CONCATENATE("-",J10),IF(K10="","",CONCATENATE("/",K10)),IF(L10="","",CONCATENATE("-",L10)),IF(M10="","",CONCATENATE("-",M10)),IF(N10="","",CONCATENATE("-",N10)),IF(O10="","",CONCATENATE("/",O10))),"")</f>
        <v>B-St-Tw-tu/2sc</v>
      </c>
      <c r="Q10" s="173"/>
      <c r="S10" s="48">
        <f>IF(OR(ISBLANK(C9),C9="SELECT TYPE"),1,IF(OR(C9="acro-a",C9="acro-b",C9="acro-c",C9="acro-p"),0))</f>
        <v>0</v>
      </c>
      <c r="T10" s="48" t="str" cm="1">
        <f t="array" aca="1" ref="T10" ca="1">IFERROR(_xlfn.XLOOKUP(G10,INDIRECT(AC10),INDIRECT(AC10)),1)</f>
        <v>St</v>
      </c>
      <c r="U10" s="48" t="str" cm="1">
        <f t="array" aca="1" ref="U10" ca="1">IFERROR(_xlfn.XLOOKUP(H10,INDIRECT(AD10),INDIRECT(AD10)),1)</f>
        <v>Tw</v>
      </c>
      <c r="V10" s="48" cm="1">
        <f t="array" aca="1" ref="V10" ca="1">IFERROR(_xlfn.XLOOKUP(I10,INDIRECT(AE10),INDIRECT(AE10)),1)</f>
        <v>0</v>
      </c>
      <c r="W10" s="48" t="str" cm="1">
        <f t="array" aca="1" ref="W10" ca="1">IFERROR(_xlfn.XLOOKUP(J10,INDIRECT(AF10),INDIRECT(AF10)),1)</f>
        <v>tu</v>
      </c>
      <c r="X10" s="48" t="str" cm="1">
        <f t="array" aca="1" ref="X10" ca="1">IFERROR(_xlfn.XLOOKUP(K10,INDIRECT(AG10),INDIRECT(AG10)),1)</f>
        <v>2sc</v>
      </c>
      <c r="Y10" s="48" cm="1">
        <f t="array" aca="1" ref="Y10" ca="1">IFERROR(_xlfn.XLOOKUP(L10,INDIRECT(AH10),INDIRECT(AH10)),1)</f>
        <v>0</v>
      </c>
      <c r="Z10" s="48" cm="1">
        <f t="array" aca="1" ref="Z10" ca="1">IFERROR(_xlfn.XLOOKUP(M10,INDIRECT(AI10),INDIRECT(AI10)),1)</f>
        <v>0</v>
      </c>
      <c r="AA10" s="48" cm="1">
        <f t="array" aca="1" ref="AA10" ca="1">IFERROR(_xlfn.XLOOKUP(N10,INDIRECT(AJ10),INDIRECT(AJ10)),1)</f>
        <v>0</v>
      </c>
      <c r="AB10" s="48" cm="1">
        <f t="array" aca="1" ref="AB10" ca="1">IFERROR(_xlfn.XLOOKUP(O10,INDIRECT(AK10),INDIRECT(AK10)),1)</f>
        <v>0</v>
      </c>
      <c r="AC10" s="48" t="str">
        <f>IF($C9="Acro-A","Cons_A",IF($C9="Acro-B","Cons_B",IF($C9="Acro-C","Cons_C",IF($C9="Acro-P","Cons_P"))))</f>
        <v>Cons_B</v>
      </c>
      <c r="AD10" s="48" t="str">
        <f>IF($C9="Acro-A","Conn_A",IF($C9="Acro-B","Conn_B",IF($C9="Acro-C","Conn_C",IF($C9="Acro-P","Conn_P"))))</f>
        <v>Conn_B</v>
      </c>
      <c r="AE10" s="48" t="str">
        <f>IF($C9="Acro-A","Dir_A",IF($C9="Acro-B","Dir_B",IF($C9="Acro-C","Dir_C",IF($C9="Acro-P","Dir_P"))))</f>
        <v>Dir_B</v>
      </c>
      <c r="AF10" s="48" t="str">
        <f>IF($C9="Acro-A","Pos1_A",IF($C9="Acro-B","Pos1_B",IF($C9="Acro-C","Pos1_C",IF($C9="Acro-P","Pos1_P"))))</f>
        <v>Pos1_B</v>
      </c>
      <c r="AG10" s="48" t="str">
        <f>IF($C9="Acro-A","Pos2_A",IF($C9="Acro-B","Pos2_B",IF($C9="Acro-C","Pos2_C",IF($C9="Acro-P","Pos2_P"))))</f>
        <v>Pos2_B</v>
      </c>
      <c r="AH10" s="48" t="str">
        <f>IF($C9="Acro-A","RotB_A",IF($C9="Acro-B","RotB_B",IF($C9="Acro-C","RotB_C",IF($C9="Acro-P","RotB_P"))))</f>
        <v>RotB_B</v>
      </c>
      <c r="AI10" s="48" t="str">
        <f>IF($C9="Acro-A","Rot_A",IF($C9="Acro-B","Rot_B",IF($C9="Acro-C","Rot_C",IF($C9="Acro-P","Rot_P"))))</f>
        <v>Rot_B</v>
      </c>
      <c r="AJ10" s="48" t="str">
        <f>IF($C9="Acro-A","Bon1_A",IF($C9="Acro-B","Bon1_B",IF($C9="Acro-C","Bon1_C",IF($C9="Acro-P","Bon1_P"))))</f>
        <v>Bon1_B</v>
      </c>
      <c r="AK10" s="48" t="str">
        <f>IF($C9="Acro-A","Bon1_A",IF($C9="Acro-B","Bon1_B",IF($C9="Acro-C","Bon1_C",IF($C9="Acro-P","Bon1_P"))))</f>
        <v>Bon1_B</v>
      </c>
      <c r="AL10" s="48" t="str">
        <f>IF($C9="Acro-A","ConsNot_A",IF($C9="Acro-B","ConsNot_B",IF($C9="Acro-C","ConsNot_C",IF($C9="Acro-P","ConsNot_P"))))</f>
        <v>ConsNot_B</v>
      </c>
      <c r="AM10" s="48" t="str">
        <f>IF($C9="Acro-A","ConnNot_A",IF($C9="Acro-B","ConnNot_B",IF($C9="Acro-C","ConnNot_C",IF($C9="Acro-P","ConnNot_P"))))</f>
        <v>ConnNot_B</v>
      </c>
      <c r="AN10" s="48" t="str">
        <f>IF($C9="Acro-A","DirNot_A",IF($C9="Acro-B","DirNot_B",IF($C9="Acro-C","DirNot_C",IF($C9="Acro-P","DirNot_P"))))</f>
        <v>DirNot_B</v>
      </c>
      <c r="AO10" s="48" t="str">
        <f>IF($C9="Acro-A","Pos1Not_A",IF($C9="Acro-B","Pos1Not_B",IF($C9="Acro-C","Pos1Not_C",IF($C9="Acro-P","Pos1Not_P"))))</f>
        <v>Pos1Not_B</v>
      </c>
      <c r="AP10" s="48" t="str">
        <f>IF($C9="Acro-A","Pos2Not_A",IF($C9="Acro-B","Pos2Not_B",IF($C9="Acro-C","Pos2Not_C",IF($C9="Acro-P","Pos2Not_P"))))</f>
        <v>Pos2Not_B</v>
      </c>
      <c r="AQ10" s="48" t="str">
        <f>IF($C9="Acro-A","RotBNot_A",IF($C9="Acro-B","RotBNot_B",IF($C9="Acro-C","RotBNot_C",IF($C9="Acro-P","RotBNot_P"))))</f>
        <v>RotBNot_B</v>
      </c>
      <c r="AR10" s="48" t="str">
        <f>IF($C9="Acro-A","RotNot_A",IF($C9="Acro-B","RotNot_B",IF($C9="Acro-C","RotNot_C",IF($C9="Acro-P","RotNot_P"))))</f>
        <v>RotNot_B</v>
      </c>
      <c r="AS10" s="48" t="str">
        <f>IF($C9="Acro-A","Bon1Not_A",IF($C9="Acro-B","Bon1Not_B",IF($C9="Acro-C","Bon1Not_C",IF($C9="Acro-P","Bon1Not_P"))))</f>
        <v>Bon1Not_B</v>
      </c>
      <c r="AT10" s="48" t="str">
        <f>IF($C9="Acro-A","Bon1Not_A",IF($C9="Acro-B","Bon1Not_B",IF($C9="Acro-C","Bon1Not_C",IF($C9="Acro-P","Bon1Not_P"))))</f>
        <v>Bon1Not_B</v>
      </c>
      <c r="AU10" s="48" t="str">
        <f>IF($C9="Acro-A","ConsDD_A",IF($C9="Acro-B","ConsDD_B",IF($C9="Acro-C","ConsDD_C",IF($C9="Acro-P","ConsDD_P"))))</f>
        <v>ConsDD_B</v>
      </c>
      <c r="AV10" s="48" t="str">
        <f>IF($C9="Acro-A","ConnDD_A",IF($C9="Acro-B","ConnDD_B",IF($C9="Acro-C","ConnDD_C",IF($C9="Acro-P","ConnDD_P"))))</f>
        <v>ConnDD_B</v>
      </c>
      <c r="AW10" s="48" t="str">
        <f>IF($C9="Acro-A","DirDD_A",IF($C9="Acro-B","DirDD_B",IF($C9="Acro-C","DirDD_C",IF($C9="Acro-P","DirDD_P"))))</f>
        <v>DirDD_B</v>
      </c>
      <c r="AX10" s="48" t="str">
        <f>IF($C9="Acro-A","Pos1DD_A",IF($C9="Acro-B","Pos1DD_B",IF($C9="Acro-C","Pos1DD_C",IF($C9="Acro-P","Pos1DD_P"))))</f>
        <v>Pos1DD_B</v>
      </c>
      <c r="AY10" s="48" t="str">
        <f>IF($C9="Acro-A","Pos2DD_A",IF($C9="Acro-B","Pos2DD_B",IF($C9="Acro-C","Pos2DD_C",IF($C9="Acro-P","Pos2DD_P"))))</f>
        <v>Pos2DD_B</v>
      </c>
      <c r="AZ10" s="48" t="str">
        <f>IF($C9="Acro-A","RotBDD_A",IF($C9="Acro-B","RotBDD_B",IF($C9="Acro-C","RotBDD_C",IF($C9="Acro-P","RotBDD_P"))))</f>
        <v>RotBDD_B</v>
      </c>
      <c r="BA10" s="48" t="str">
        <f>IF($C9="Acro-A","RotDD_A",IF($C9="Acro-B","RotDD_B",IF($C9="Acro-C","RotDD_C",IF($C9="Acro-P","RotDD_P"))))</f>
        <v>RotDD_B</v>
      </c>
      <c r="BB10" s="48" t="str">
        <f>IF($C9="Acro-A","Bon1DD_A",IF($C9="Acro-B","Bon1DD_B",IF($C9="Acro-C","Bon1DD_C",IF($C9="Acro-P","Bon1DD_P"))))</f>
        <v>Bon1DD_B</v>
      </c>
      <c r="BC10" s="48" t="str">
        <f>IF($C9="Acro-A","Bon1DD_A",IF($C9="Acro-B","Bon1DD_B",IF($C9="Acro-C","Bon1DD_C",IF($C9="Acro-P","Bon1DD_P"))))</f>
        <v>Bon1DD_B</v>
      </c>
      <c r="BD10" s="48" t="str">
        <f>IF($C9="Acro-A","Pos1Var_A",IF($C9="Acro-B","Pos1Var_B",IF($C9="Acro-C","Pos1Var_C",IF($C9="Acro-P","Pos1Var_P"))))</f>
        <v>Pos1Var_B</v>
      </c>
      <c r="BE10" s="48" t="str">
        <f>IF($C9="Acro-A","Pos2Var_A",IF($C9="Acro-B","Pos2Var_B",IF($C9="Acro-C","Pos2Var_C",IF($C9="Acro-P","Pos2Var_P"))))</f>
        <v>Pos2Var_B</v>
      </c>
      <c r="BF10" s="48" t="str">
        <f>IF($C9="Acro-A","Bon1Var_A",IF($C9="Acro-B","Bon1Var_B",IF($C9="Acro-C","Bon1Var_C",IF($C9="Acro-P","Bon1Var_P"))))</f>
        <v>Bon1Var_B</v>
      </c>
      <c r="BG10" s="48" t="str">
        <f>IF($C9="Acro-A","Bon1Var_A",IF($C9="Acro-B","Bon1Var_B",IF($C9="Acro-C","Bon1Var_C",IF($C9="Acro-P","Bon1Var_P"))))</f>
        <v>Bon1Var_B</v>
      </c>
      <c r="BH10" s="48" cm="1">
        <f t="array" aca="1" ref="BH10" ca="1">IFERROR(INDEX(INDIRECT(BD10),MATCH(TRUE,EXACT(J10,INDIRECT(AF10)),0)),0)</f>
        <v>17</v>
      </c>
      <c r="BI10" s="48" cm="1">
        <f t="array" aca="1" ref="BI10" ca="1">IFERROR(INDEX(INDIRECT(BE10),MATCH(TRUE,EXACT(K10,INDIRECT(AG10)),0)),0)</f>
        <v>13</v>
      </c>
      <c r="BJ10" s="48" cm="1">
        <f t="array" aca="1" ref="BJ10" ca="1">IFERROR(INDEX(INDIRECT(BF10),MATCH(TRUE,EXACT(N10,INDIRECT(AJ10)),0)),0)</f>
        <v>0</v>
      </c>
      <c r="BK10" s="48" cm="1">
        <f t="array" aca="1" ref="BK10" ca="1">IFERROR(INDEX(INDIRECT(BG10),MATCH(TRUE,EXACT(O10,INDIRECT(AK10)),0)),0)</f>
        <v>0</v>
      </c>
      <c r="BL10" s="48" t="str">
        <f ca="1">IF(BH10=0,"ok",IF(BH10=BI10,"no","ok"))</f>
        <v>ok</v>
      </c>
      <c r="BM10" s="48" t="str">
        <f ca="1">IF(BJ10=0,"ok",IF(BJ10=BK10,"no","ok"))</f>
        <v>ok</v>
      </c>
      <c r="BN10" s="48" t="str">
        <f>IFERROR(IF(_xlfn.XLOOKUP(AC10,Requirements!$B:$B,Requirements!$C:$C)=0,"no","ok"),"")</f>
        <v>ok</v>
      </c>
      <c r="BO10" s="48" t="str">
        <f>IFERROR(IF(_xlfn.XLOOKUP(AD10,Requirements!$B:$B,Requirements!$C:$C)=0,"no","ok"),"")</f>
        <v>ok</v>
      </c>
      <c r="BP10" s="48" t="str">
        <f>IFERROR(IF(_xlfn.XLOOKUP(AE10,Requirements!$B:$B,Requirements!$C:$C)=0,"no","ok"),"")</f>
        <v>no</v>
      </c>
      <c r="BQ10" s="48" t="str">
        <f>IFERROR(IF(_xlfn.XLOOKUP(AF10,Requirements!$B:$B,Requirements!$C:$C)=0,"no","ok"),"")</f>
        <v>ok</v>
      </c>
      <c r="BR10" s="48" t="str">
        <f>IFERROR(IF(_xlfn.XLOOKUP(AG10,Requirements!$B:$B,Requirements!$C:$C)=0,"no","ok"),"")</f>
        <v>ok</v>
      </c>
      <c r="BS10" s="48" t="str">
        <f>IFERROR(IF(_xlfn.XLOOKUP(AH10,Requirements!$B:$B,Requirements!$C:$C)=0,"no","ok"),"")</f>
        <v>ok</v>
      </c>
      <c r="BT10" s="48" t="str">
        <f>IFERROR(IF(_xlfn.XLOOKUP(AI10,Requirements!$B:$B,Requirements!$C:$C)=0,"no","ok"),"")</f>
        <v>no</v>
      </c>
      <c r="BU10" s="48" t="str">
        <f>IFERROR(IF(_xlfn.XLOOKUP(AJ10,Requirements!$B:$B,Requirements!$C:$C)=0,"no","ok"),"")</f>
        <v>ok</v>
      </c>
      <c r="BV10" s="48" t="str">
        <f>IFERROR(IF(_xlfn.XLOOKUP(AK10,Requirements!$B:$B,Requirements!$C:$C)=0,"no","ok"),"")</f>
        <v>ok</v>
      </c>
      <c r="BW10" s="48" t="str">
        <f>IFERROR(IF(_xlfn.XLOOKUP(AC10,Requirements!$B:$B,Requirements!$D:$D)=0,"no","ok"),"")</f>
        <v>ok</v>
      </c>
      <c r="BX10" s="48" t="str">
        <f>IFERROR(IF(_xlfn.XLOOKUP(AD10,Requirements!$B:$B,Requirements!$D:$D)=0,"no","ok"),"")</f>
        <v>ok</v>
      </c>
      <c r="BY10" s="48" t="str">
        <f>IFERROR(IF(_xlfn.XLOOKUP(AE10,Requirements!$B:$B,Requirements!$D:$D)=0,"no","ok"),"")</f>
        <v>no</v>
      </c>
      <c r="BZ10" s="48" t="str">
        <f>IFERROR(IF(_xlfn.XLOOKUP(AF10,Requirements!$B:$B,Requirements!$D:$D)=0,"no","ok"),"")</f>
        <v>ok</v>
      </c>
      <c r="CA10" s="48" t="str">
        <f>IFERROR(IF(_xlfn.XLOOKUP(AG10,Requirements!$B:$B,Requirements!$D:$D)=0,"no","ok"),"")</f>
        <v>no</v>
      </c>
      <c r="CB10" s="48" t="str">
        <f>IFERROR(IF(_xlfn.XLOOKUP(AH10,Requirements!$B:$B,Requirements!$D:$D)=0,"no","ok"),"")</f>
        <v>no</v>
      </c>
      <c r="CC10" s="48" t="str">
        <f>IFERROR(IF(_xlfn.XLOOKUP(AI10,Requirements!$B:$B,Requirements!$D:$D)=0,"no","ok"),"")</f>
        <v>no</v>
      </c>
      <c r="CD10" s="48" t="str">
        <f>IFERROR(IF(_xlfn.XLOOKUP(AJ10,Requirements!$B:$B,Requirements!$D:$D)=0,"no","ok"),"")</f>
        <v>no</v>
      </c>
      <c r="CE10" s="48" t="str">
        <f>IFERROR(IF(_xlfn.XLOOKUP(AK10,Requirements!$B:$B,Requirements!$D:$D)=0,"no","ok"),"")</f>
        <v>no</v>
      </c>
      <c r="CF10" s="48">
        <f t="shared" ref="CF10:CN10" si="2">IF(AND(BW10="ok",ISBLANK(G10)),1,0)</f>
        <v>0</v>
      </c>
      <c r="CG10" s="48">
        <f t="shared" si="2"/>
        <v>0</v>
      </c>
      <c r="CH10" s="48">
        <f t="shared" si="2"/>
        <v>0</v>
      </c>
      <c r="CI10" s="48">
        <f t="shared" si="2"/>
        <v>0</v>
      </c>
      <c r="CJ10" s="48">
        <f t="shared" si="2"/>
        <v>0</v>
      </c>
      <c r="CK10" s="48">
        <f t="shared" si="2"/>
        <v>0</v>
      </c>
      <c r="CL10" s="48">
        <f t="shared" si="2"/>
        <v>0</v>
      </c>
      <c r="CM10" s="48">
        <f t="shared" si="2"/>
        <v>0</v>
      </c>
      <c r="CN10" s="48">
        <f t="shared" si="2"/>
        <v>0</v>
      </c>
      <c r="CO10" s="48" t="str">
        <f>IF(NOT(C9="SELECT TYPE"),RIGHT(C9,1),"")</f>
        <v>B</v>
      </c>
      <c r="CP10" s="48" t="str">
        <f ca="1">IF(BH10=0,"",CONCATENATE(CO10,"&amp;",BH10))</f>
        <v>B&amp;17</v>
      </c>
      <c r="CQ10" s="48" t="str">
        <f ca="1">IF(BI10=0,"",CONCATENATE(CO10,"&amp;",BI10))</f>
        <v>B&amp;13</v>
      </c>
      <c r="CR10" s="48">
        <f ca="1">IF(LEN(CP10)=0,"",COUNTIF($CP$6:$CQ$50,CP10))</f>
        <v>1</v>
      </c>
      <c r="CS10" s="48">
        <f ca="1">IF(LEN(CQ10)=0,"",COUNTIF($CP$6:$CQ$50,CQ10))</f>
        <v>1</v>
      </c>
      <c r="CT10" s="48" t="str">
        <f ca="1">IF(T10&lt;=1,"",CONCATENATE(CO10,"&amp;",T10))</f>
        <v>B&amp;St</v>
      </c>
      <c r="CU10" s="48">
        <f ca="1">IF(LEN(CT10)=0,"",COUNTIF($CT$6:$CT$50,CT10))</f>
        <v>2</v>
      </c>
      <c r="CV10" s="48" t="str">
        <f ca="1">IF(U10&lt;=1,"",CONCATENATE(CO10,"&amp;",U10))</f>
        <v>B&amp;Tw</v>
      </c>
      <c r="CW10" s="48">
        <f ca="1">IF(LEN(CV10)=0,"",COUNTIF($CV$6:$CV$50,CV10))</f>
        <v>1</v>
      </c>
      <c r="CX10" s="48">
        <f ca="1">IF(LEN(CR10)=0,0,IF(CR10&gt;1,1,0))</f>
        <v>0</v>
      </c>
      <c r="CY10" s="48">
        <f ca="1">IF(LEN(CS10)=0,0,IF(CS10&gt;1,1,0))</f>
        <v>0</v>
      </c>
      <c r="CZ10" s="48">
        <f ca="1">IF(LEN(CU10)=0,0,IF(CU10&gt;1,1,0))</f>
        <v>1</v>
      </c>
      <c r="DA10" s="48">
        <f ca="1">IF(LEN(CW10)=0,0,IF(CW10&gt;1,1,0))</f>
        <v>0</v>
      </c>
      <c r="DB10" s="48">
        <f ca="1">IF(CO10="A",IF(OR(CX10&gt;0,CY10&gt;0),1,0),IF(CO10="B",IF(OR(CZ10&gt;0,DA10&gt;0),1,0),IF(CO10="C",IF(CZ10&gt;0,1,0),IF(CO10="P",IF(OR(CX10&gt;0,CY10&gt;0,CZ10&gt;0,DA10&gt;0),1,0)))))</f>
        <v>1</v>
      </c>
      <c r="DC10" s="48" t="str">
        <f ca="1">IF(DB10&gt;0,"警告:このアクロは、同じグループ内の別のアクロと「同じ」です","明確なACRO")</f>
        <v>警告:このアクロは、同じグループ内の別のアクロと「同じ」です</v>
      </c>
    </row>
    <row r="11" spans="1:107" ht="15.75" customHeight="1" x14ac:dyDescent="0.35">
      <c r="B11" s="167"/>
      <c r="C11" s="179"/>
      <c r="D11" s="171"/>
      <c r="E11" s="171"/>
      <c r="F11" s="57" t="s">
        <v>78</v>
      </c>
      <c r="G11" s="117" cm="1">
        <f t="array" aca="1" ref="G11" ca="1">IF(OR(ISBLANK(G10),G10="N/A"),"",IFERROR(INDEX(INDIRECT(AU10), MATCH(TRUE, EXACT(G10, INDIRECT(AC10)), 0)),0))</f>
        <v>1</v>
      </c>
      <c r="H11" s="118" cm="1">
        <f t="array" aca="1" ref="H11" ca="1">IF(OR(ISBLANK(H10),H10="N/A"),"",IFERROR(INDEX(INDIRECT(AV10), MATCH(TRUE, EXACT(H10, INDIRECT(AD10)), 0)),0))</f>
        <v>0.1</v>
      </c>
      <c r="I11" s="118" t="str" cm="1">
        <f t="array" aca="1" ref="I11" ca="1">IF(OR(ISBLANK(I10),I10="N/A"),"",IFERROR(INDEX(INDIRECT(AW10), MATCH(TRUE, EXACT(I10, INDIRECT(AE10)), 0)),0))</f>
        <v/>
      </c>
      <c r="J11" s="118" cm="1">
        <f t="array" aca="1" ref="J11" ca="1">IF(OR(ISBLANK(J10),J10="N/A"),"",IFERROR(INDEX(INDIRECT(AX10), MATCH(TRUE, EXACT(J10, INDIRECT(AF10)), 0)),0))</f>
        <v>0.35</v>
      </c>
      <c r="K11" s="118" cm="1">
        <f t="array" aca="1" ref="K11" ca="1">IF(OR(ISBLANK(K10),K10="N/A"),"",IFERROR(INDEX(INDIRECT(AY10), MATCH(TRUE, EXACT(K10, INDIRECT(AG10)), 0)),0))</f>
        <v>0.05</v>
      </c>
      <c r="L11" s="118" t="str" cm="1">
        <f t="array" aca="1" ref="L11" ca="1">IF(OR(ISBLANK(L10),L10="N/A"),"",IFERROR(INDEX(INDIRECT(AZ10), MATCH(TRUE, EXACT(L10, INDIRECT(AH10)), 0)),0))</f>
        <v/>
      </c>
      <c r="M11" s="118" t="str" cm="1">
        <f t="array" aca="1" ref="M11" ca="1">IF(OR(ISBLANK(M10),M10="N/A"),"",IFERROR(INDEX(INDIRECT(BA10), MATCH(TRUE, EXACT(M10, INDIRECT(AI10)), 0)),0))</f>
        <v/>
      </c>
      <c r="N11" s="118" t="str" cm="1">
        <f t="array" aca="1" ref="N11" ca="1">IF(OR(ISBLANK(N10),N10="N/A"),"",IFERROR(INDEX(INDIRECT(BB10), MATCH(TRUE, EXACT(N10, INDIRECT(AJ10)), 0)),0))</f>
        <v/>
      </c>
      <c r="O11" s="119" t="str" cm="1">
        <f t="array" aca="1" ref="O11" ca="1">IF(OR(ISBLANK(O10),O10="N/A"),"",IFERROR(INDEX(INDIRECT(BC10), MATCH(TRUE, EXACT(O10, INDIRECT(AK10)), 0)),0))</f>
        <v/>
      </c>
      <c r="P11" s="174">
        <f ca="1">IF(D9="有効なACRO",SUM(G11:O11),IF(D9="アクロタイプを選択","最初にタイプを選択","誤りを修正"))</f>
        <v>1.5000000000000002</v>
      </c>
      <c r="Q11" s="176">
        <f ca="1">IF(D9="有効なACRO",P11+0.5,IF(D9="アクロタイプを選択","最初にタイプを選択","誤りを修正"))</f>
        <v>2</v>
      </c>
      <c r="S11" s="49"/>
      <c r="T11" s="48"/>
      <c r="U11" s="48"/>
      <c r="V11" s="48"/>
      <c r="W11" s="48"/>
      <c r="X11" s="49"/>
      <c r="Y11" s="49"/>
      <c r="Z11" s="49"/>
      <c r="AA11" s="49"/>
      <c r="AB11" s="49"/>
      <c r="AC11" s="48"/>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CO11" s="48"/>
      <c r="CP11" s="48"/>
      <c r="CQ11" s="48"/>
      <c r="CR11" s="48"/>
      <c r="CS11" s="48"/>
      <c r="CT11" s="48"/>
      <c r="CU11" s="48"/>
      <c r="CV11" s="48"/>
      <c r="CW11" s="48"/>
      <c r="CX11" s="48"/>
      <c r="CY11" s="48"/>
      <c r="CZ11" s="48"/>
      <c r="DA11" s="48"/>
      <c r="DB11" s="48"/>
      <c r="DC11" s="48"/>
    </row>
    <row r="12" spans="1:107" ht="33.65" customHeight="1" thickBot="1" x14ac:dyDescent="0.4">
      <c r="B12" s="167"/>
      <c r="C12" s="180"/>
      <c r="D12" s="171"/>
      <c r="E12" s="171"/>
      <c r="F12" s="58" t="s">
        <v>79</v>
      </c>
      <c r="G12" s="120" t="str" cm="1">
        <f t="array" aca="1" ref="G12" ca="1">IF(OR(ISBLANK(G10),G10="N/A"),"",IFERROR(INDEX(INDIRECT(AL10), MATCH(TRUE, EXACT(G10, INDIRECT(AC10)), 0)),""))</f>
        <v>Stack head up</v>
      </c>
      <c r="H12" s="121" t="str" cm="1">
        <f t="array" aca="1" ref="H12" ca="1">IF(OR(ISBLANK(H10),H10="N/A"),"",IFERROR(INDEX(INDIRECT(AM10), MATCH(TRUE, EXACT(H10, INDIRECT(AD10)), 0)),""))</f>
        <v>Twin (palms on waist + waist on palms)</v>
      </c>
      <c r="I12" s="121" t="str" cm="1">
        <f t="array" aca="1" ref="I12" ca="1">IF(OR(ISBLANK(I10),I10="N/A"),"",IFERROR(INDEX(INDIRECT(AN10), MATCH(TRUE, EXACT(I10, INDIRECT(AE10)), 0)),""))</f>
        <v/>
      </c>
      <c r="J12" s="121" t="str" cm="1">
        <f t="array" aca="1" ref="J12" ca="1">IF(OR(ISBLANK(J10),J10="N/A"),"",IFERROR(INDEX(INDIRECT(AO10), MATCH(TRUE, EXACT(J10, INDIRECT(AF10)), 0)),""))</f>
        <v>Turtle (capt. 2 hands + 2 legs)</v>
      </c>
      <c r="K12" s="121" t="str" cm="1">
        <f t="array" aca="1" ref="K12" ca="1">IF(OR(ISBLANK(K10),K10="N/A"),"",IFERROR(INDEX(INDIRECT(AP10), MATCH(TRUE, EXACT(K10, INDIRECT(AG10)), 0)),""))</f>
        <v>Scissors</v>
      </c>
      <c r="L12" s="121" t="str" cm="1">
        <f t="array" aca="1" ref="L12" ca="1">IF(OR(ISBLANK(L10),L10="N/A"),"",IFERROR(INDEX(INDIRECT(AQ10), MATCH(TRUE, EXACT(L10, INDIRECT(AH10)), 0)),""))</f>
        <v/>
      </c>
      <c r="M12" s="121" t="str" cm="1">
        <f t="array" aca="1" ref="M12" ca="1">IF(OR(ISBLANK(M10),M10="N/A"),"",IFERROR(INDEX(INDIRECT(AR10), MATCH(TRUE, EXACT(M10, INDIRECT(AI10)), 0)),""))</f>
        <v/>
      </c>
      <c r="N12" s="121" t="str" cm="1">
        <f t="array" aca="1" ref="N12" ca="1">IF(OR(ISBLANK(N10),N10="N/A"),"",IFERROR(INDEX(INDIRECT(AS10), MATCH(TRUE, EXACT(N10, INDIRECT(AJ10)), 0)),""))</f>
        <v/>
      </c>
      <c r="O12" s="122" t="str" cm="1">
        <f t="array" aca="1" ref="O12" ca="1">IF(OR(ISBLANK(O10),O10="N/A"),"",IFERROR(INDEX(INDIRECT(AT10), MATCH(TRUE, EXACT(O10, INDIRECT(AK10)), 0)),""))</f>
        <v/>
      </c>
      <c r="P12" s="175"/>
      <c r="Q12" s="177"/>
      <c r="S12" s="49"/>
      <c r="T12" s="48"/>
      <c r="U12" s="48"/>
      <c r="V12" s="48"/>
      <c r="W12" s="48"/>
      <c r="X12" s="49"/>
      <c r="Y12" s="49"/>
      <c r="Z12" s="49"/>
      <c r="AA12" s="49"/>
      <c r="AB12" s="49"/>
      <c r="AC12" s="48"/>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CO12" s="48"/>
      <c r="CP12" s="48"/>
      <c r="CQ12" s="48"/>
      <c r="CR12" s="48"/>
      <c r="CS12" s="48"/>
      <c r="CT12" s="48"/>
      <c r="CU12" s="48"/>
      <c r="CV12" s="48"/>
      <c r="CW12" s="48"/>
      <c r="CX12" s="48"/>
      <c r="CY12" s="48"/>
      <c r="CZ12" s="48"/>
      <c r="DA12" s="48"/>
      <c r="DB12" s="48"/>
      <c r="DC12" s="48"/>
    </row>
    <row r="13" spans="1:107" ht="21.65" customHeight="1" thickBot="1" x14ac:dyDescent="0.4">
      <c r="B13" s="166">
        <v>3</v>
      </c>
      <c r="C13" s="168" t="s">
        <v>835</v>
      </c>
      <c r="D13" s="170" t="str">
        <f t="shared" ref="D13" ca="1" si="3">IF(S14=1,"アクロタイプを選択",IF(SUM(T14:AB14)&gt;0,"コードが アクロタイプと一致しません",IF(BL14="no","ポジションは異なるバリエーションでなければなりません",IF(SUM(CF14:CN14)&gt;0,"最小コンポーネントがありません",IF(BM14="no","これらのボーナスを一緒に申告することはできません","有効なACRO")))))</f>
        <v>有効なACRO</v>
      </c>
      <c r="E13" s="170" t="str">
        <f ca="1">IF(D13="valid acro",DC14,"")</f>
        <v/>
      </c>
      <c r="F13" s="56" t="s">
        <v>47</v>
      </c>
      <c r="G13" s="5" t="s">
        <v>48</v>
      </c>
      <c r="H13" s="6" t="s">
        <v>49</v>
      </c>
      <c r="I13" s="6" t="s">
        <v>50</v>
      </c>
      <c r="J13" s="6" t="s">
        <v>51</v>
      </c>
      <c r="K13" s="7" t="s">
        <v>52</v>
      </c>
      <c r="L13" s="8" t="s">
        <v>53</v>
      </c>
      <c r="M13" s="8" t="s">
        <v>54</v>
      </c>
      <c r="N13" s="6" t="s">
        <v>55</v>
      </c>
      <c r="O13" s="9" t="s">
        <v>56</v>
      </c>
      <c r="P13" s="123" t="s">
        <v>57</v>
      </c>
      <c r="Q13" s="124" t="s">
        <v>58</v>
      </c>
      <c r="S13" s="49"/>
      <c r="T13" s="48"/>
      <c r="U13" s="48"/>
      <c r="V13" s="48"/>
      <c r="W13" s="48"/>
      <c r="X13" s="49"/>
      <c r="Y13" s="49"/>
      <c r="Z13" s="49"/>
      <c r="AA13" s="49"/>
      <c r="AB13" s="49"/>
      <c r="AC13" s="48"/>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CO13" s="48"/>
      <c r="CP13" s="48"/>
      <c r="CQ13" s="48"/>
      <c r="CR13" s="48"/>
      <c r="CS13" s="48"/>
      <c r="CT13" s="48"/>
      <c r="CU13" s="48"/>
      <c r="CV13" s="48"/>
      <c r="CW13" s="48"/>
      <c r="CX13" s="48"/>
      <c r="CY13" s="48"/>
      <c r="CZ13" s="48"/>
      <c r="DA13" s="48"/>
      <c r="DB13" s="48"/>
      <c r="DC13" s="48"/>
    </row>
    <row r="14" spans="1:107" ht="21" customHeight="1" x14ac:dyDescent="0.35">
      <c r="B14" s="167"/>
      <c r="C14" s="169"/>
      <c r="D14" s="171"/>
      <c r="E14" s="171"/>
      <c r="F14" s="57" t="s">
        <v>77</v>
      </c>
      <c r="G14" s="45" t="s">
        <v>92</v>
      </c>
      <c r="H14" s="46"/>
      <c r="I14" s="46" t="s">
        <v>297</v>
      </c>
      <c r="J14" s="46" t="s">
        <v>305</v>
      </c>
      <c r="K14" s="46"/>
      <c r="L14" s="46" t="s">
        <v>451</v>
      </c>
      <c r="M14" s="46" t="s">
        <v>515</v>
      </c>
      <c r="N14" s="46"/>
      <c r="O14" s="47"/>
      <c r="P14" s="172" t="str">
        <f ca="1">IF(D13="有効なACRO",CONCATENATE(CO14,"-",G14,IF(H14="","",CONCATENATE("-",H14)),IF(I14="","",CONCATENATE("-",I14)),CONCATENATE("-",J14),IF(K14="","",CONCATENATE("/",K14)),IF(L14="","",CONCATENATE("-",L14)),IF(M14="","",CONCATENATE("-",M14)),IF(N14="","",CONCATENATE("-",N14)),IF(O14="","",CONCATENATE("/",O14))),"")</f>
        <v>C-Thr&gt;St-Bln-pk-2F1-Cs1</v>
      </c>
      <c r="Q14" s="173"/>
      <c r="S14" s="48">
        <f>IF(OR(ISBLANK(C13),C13="SELECT TYPE"),1,IF(OR(C13="acro-a",C13="acro-b",C13="acro-c",C13="acro-p"),0))</f>
        <v>0</v>
      </c>
      <c r="T14" s="48" t="str" cm="1">
        <f t="array" aca="1" ref="T14" ca="1">IFERROR(_xlfn.XLOOKUP(G14,INDIRECT(AC14),INDIRECT(AC14)),1)</f>
        <v>Thr&gt;St</v>
      </c>
      <c r="U14" s="48" cm="1">
        <f t="array" aca="1" ref="U14" ca="1">IFERROR(_xlfn.XLOOKUP(H14,INDIRECT(AD14),INDIRECT(AD14)),1)</f>
        <v>0</v>
      </c>
      <c r="V14" s="48" t="str" cm="1">
        <f t="array" aca="1" ref="V14" ca="1">IFERROR(_xlfn.XLOOKUP(I14,INDIRECT(AE14),INDIRECT(AE14)),1)</f>
        <v>Bln</v>
      </c>
      <c r="W14" s="48" t="str" cm="1">
        <f t="array" aca="1" ref="W14" ca="1">IFERROR(_xlfn.XLOOKUP(J14,INDIRECT(AF14),INDIRECT(AF14)),1)</f>
        <v>pk</v>
      </c>
      <c r="X14" s="48" cm="1">
        <f t="array" aca="1" ref="X14" ca="1">IFERROR(_xlfn.XLOOKUP(K14,INDIRECT(AG14),INDIRECT(AG14)),1)</f>
        <v>0</v>
      </c>
      <c r="Y14" s="48" t="str" cm="1">
        <f t="array" aca="1" ref="Y14" ca="1">IFERROR(_xlfn.XLOOKUP(L14,INDIRECT(AH14),INDIRECT(AH14)),1)</f>
        <v>2F1</v>
      </c>
      <c r="Z14" s="48" t="str" cm="1">
        <f t="array" aca="1" ref="Z14" ca="1">IFERROR(_xlfn.XLOOKUP(M14,INDIRECT(AI14),INDIRECT(AI14)),1)</f>
        <v>Cs1</v>
      </c>
      <c r="AA14" s="48" cm="1">
        <f t="array" aca="1" ref="AA14" ca="1">IFERROR(_xlfn.XLOOKUP(N14,INDIRECT(AJ14),INDIRECT(AJ14)),1)</f>
        <v>0</v>
      </c>
      <c r="AB14" s="48" cm="1">
        <f t="array" aca="1" ref="AB14" ca="1">IFERROR(_xlfn.XLOOKUP(O14,INDIRECT(AK14),INDIRECT(AK14)),1)</f>
        <v>0</v>
      </c>
      <c r="AC14" s="48" t="str">
        <f>IF($C13="Acro-A","Cons_A",IF($C13="Acro-B","Cons_B",IF($C13="Acro-C","Cons_C",IF($C13="Acro-P","Cons_P"))))</f>
        <v>Cons_C</v>
      </c>
      <c r="AD14" s="48" t="str">
        <f>IF($C13="Acro-A","Conn_A",IF($C13="Acro-B","Conn_B",IF($C13="Acro-C","Conn_C",IF($C13="Acro-P","Conn_P"))))</f>
        <v>Conn_C</v>
      </c>
      <c r="AE14" s="48" t="str">
        <f>IF($C13="Acro-A","Dir_A",IF($C13="Acro-B","Dir_B",IF($C13="Acro-C","Dir_C",IF($C13="Acro-P","Dir_P"))))</f>
        <v>Dir_C</v>
      </c>
      <c r="AF14" s="48" t="str">
        <f>IF($C13="Acro-A","Pos1_A",IF($C13="Acro-B","Pos1_B",IF($C13="Acro-C","Pos1_C",IF($C13="Acro-P","Pos1_P"))))</f>
        <v>Pos1_C</v>
      </c>
      <c r="AG14" s="48" t="str">
        <f>IF($C13="Acro-A","Pos2_A",IF($C13="Acro-B","Pos2_B",IF($C13="Acro-C","Pos2_C",IF($C13="Acro-P","Pos2_P"))))</f>
        <v>Pos2_C</v>
      </c>
      <c r="AH14" s="48" t="str">
        <f>IF($C13="Acro-A","RotB_A",IF($C13="Acro-B","RotB_B",IF($C13="Acro-C","RotB_C",IF($C13="Acro-P","RotB_P"))))</f>
        <v>RotB_C</v>
      </c>
      <c r="AI14" s="48" t="str">
        <f>IF($C13="Acro-A","Rot_A",IF($C13="Acro-B","Rot_B",IF($C13="Acro-C","Rot_C",IF($C13="Acro-P","Rot_P"))))</f>
        <v>Rot_C</v>
      </c>
      <c r="AJ14" s="48" t="str">
        <f>IF($C13="Acro-A","Bon1_A",IF($C13="Acro-B","Bon1_B",IF($C13="Acro-C","Bon1_C",IF($C13="Acro-P","Bon1_P"))))</f>
        <v>Bon1_C</v>
      </c>
      <c r="AK14" s="48" t="str">
        <f>IF($C13="Acro-A","Bon1_A",IF($C13="Acro-B","Bon1_B",IF($C13="Acro-C","Bon1_C",IF($C13="Acro-P","Bon1_P"))))</f>
        <v>Bon1_C</v>
      </c>
      <c r="AL14" s="48" t="str">
        <f>IF($C13="Acro-A","ConsNot_A",IF($C13="Acro-B","ConsNot_B",IF($C13="Acro-C","ConsNot_C",IF($C13="Acro-P","ConsNot_P"))))</f>
        <v>ConsNot_C</v>
      </c>
      <c r="AM14" s="48" t="str">
        <f>IF($C13="Acro-A","ConnNot_A",IF($C13="Acro-B","ConnNot_B",IF($C13="Acro-C","ConnNot_C",IF($C13="Acro-P","ConnNot_P"))))</f>
        <v>ConnNot_C</v>
      </c>
      <c r="AN14" s="48" t="str">
        <f>IF($C13="Acro-A","DirNot_A",IF($C13="Acro-B","DirNot_B",IF($C13="Acro-C","DirNot_C",IF($C13="Acro-P","DirNot_P"))))</f>
        <v>DirNot_C</v>
      </c>
      <c r="AO14" s="48" t="str">
        <f>IF($C13="Acro-A","Pos1Not_A",IF($C13="Acro-B","Pos1Not_B",IF($C13="Acro-C","Pos1Not_C",IF($C13="Acro-P","Pos1Not_P"))))</f>
        <v>Pos1Not_C</v>
      </c>
      <c r="AP14" s="48" t="str">
        <f>IF($C13="Acro-A","Pos2Not_A",IF($C13="Acro-B","Pos2Not_B",IF($C13="Acro-C","Pos2Not_C",IF($C13="Acro-P","Pos2Not_P"))))</f>
        <v>Pos2Not_C</v>
      </c>
      <c r="AQ14" s="48" t="str">
        <f>IF($C13="Acro-A","RotBNot_A",IF($C13="Acro-B","RotBNot_B",IF($C13="Acro-C","RotBNot_C",IF($C13="Acro-P","RotBNot_P"))))</f>
        <v>RotBNot_C</v>
      </c>
      <c r="AR14" s="48" t="str">
        <f>IF($C13="Acro-A","RotNot_A",IF($C13="Acro-B","RotNot_B",IF($C13="Acro-C","RotNot_C",IF($C13="Acro-P","RotNot_P"))))</f>
        <v>RotNot_C</v>
      </c>
      <c r="AS14" s="48" t="str">
        <f>IF($C13="Acro-A","Bon1Not_A",IF($C13="Acro-B","Bon1Not_B",IF($C13="Acro-C","Bon1Not_C",IF($C13="Acro-P","Bon1Not_P"))))</f>
        <v>Bon1Not_C</v>
      </c>
      <c r="AT14" s="48" t="str">
        <f>IF($C13="Acro-A","Bon1Not_A",IF($C13="Acro-B","Bon1Not_B",IF($C13="Acro-C","Bon1Not_C",IF($C13="Acro-P","Bon1Not_P"))))</f>
        <v>Bon1Not_C</v>
      </c>
      <c r="AU14" s="48" t="str">
        <f>IF($C13="Acro-A","ConsDD_A",IF($C13="Acro-B","ConsDD_B",IF($C13="Acro-C","ConsDD_C",IF($C13="Acro-P","ConsDD_P"))))</f>
        <v>ConsDD_C</v>
      </c>
      <c r="AV14" s="48" t="str">
        <f>IF($C13="Acro-A","ConnDD_A",IF($C13="Acro-B","ConnDD_B",IF($C13="Acro-C","ConnDD_C",IF($C13="Acro-P","ConnDD_P"))))</f>
        <v>ConnDD_C</v>
      </c>
      <c r="AW14" s="48" t="str">
        <f>IF($C13="Acro-A","DirDD_A",IF($C13="Acro-B","DirDD_B",IF($C13="Acro-C","DirDD_C",IF($C13="Acro-P","DirDD_P"))))</f>
        <v>DirDD_C</v>
      </c>
      <c r="AX14" s="48" t="str">
        <f>IF($C13="Acro-A","Pos1DD_A",IF($C13="Acro-B","Pos1DD_B",IF($C13="Acro-C","Pos1DD_C",IF($C13="Acro-P","Pos1DD_P"))))</f>
        <v>Pos1DD_C</v>
      </c>
      <c r="AY14" s="48" t="str">
        <f>IF($C13="Acro-A","Pos2DD_A",IF($C13="Acro-B","Pos2DD_B",IF($C13="Acro-C","Pos2DD_C",IF($C13="Acro-P","Pos2DD_P"))))</f>
        <v>Pos2DD_C</v>
      </c>
      <c r="AZ14" s="48" t="str">
        <f>IF($C13="Acro-A","RotBDD_A",IF($C13="Acro-B","RotBDD_B",IF($C13="Acro-C","RotBDD_C",IF($C13="Acro-P","RotBDD_P"))))</f>
        <v>RotBDD_C</v>
      </c>
      <c r="BA14" s="48" t="str">
        <f>IF($C13="Acro-A","RotDD_A",IF($C13="Acro-B","RotDD_B",IF($C13="Acro-C","RotDD_C",IF($C13="Acro-P","RotDD_P"))))</f>
        <v>RotDD_C</v>
      </c>
      <c r="BB14" s="48" t="str">
        <f>IF($C13="Acro-A","Bon1DD_A",IF($C13="Acro-B","Bon1DD_B",IF($C13="Acro-C","Bon1DD_C",IF($C13="Acro-P","Bon1DD_P"))))</f>
        <v>Bon1DD_C</v>
      </c>
      <c r="BC14" s="48" t="str">
        <f>IF($C13="Acro-A","Bon1DD_A",IF($C13="Acro-B","Bon1DD_B",IF($C13="Acro-C","Bon1DD_C",IF($C13="Acro-P","Bon1DD_P"))))</f>
        <v>Bon1DD_C</v>
      </c>
      <c r="BD14" s="48" t="str">
        <f>IF($C13="Acro-A","Pos1Var_A",IF($C13="Acro-B","Pos1Var_B",IF($C13="Acro-C","Pos1Var_C",IF($C13="Acro-P","Pos1Var_P"))))</f>
        <v>Pos1Var_C</v>
      </c>
      <c r="BE14" s="48" t="str">
        <f>IF($C13="Acro-A","Pos2Var_A",IF($C13="Acro-B","Pos2Var_B",IF($C13="Acro-C","Pos2Var_C",IF($C13="Acro-P","Pos2Var_P"))))</f>
        <v>Pos2Var_C</v>
      </c>
      <c r="BF14" s="48" t="str">
        <f>IF($C13="Acro-A","Bon1Var_A",IF($C13="Acro-B","Bon1Var_B",IF($C13="Acro-C","Bon1Var_C",IF($C13="Acro-P","Bon1Var_P"))))</f>
        <v>Bon1Var_C</v>
      </c>
      <c r="BG14" s="48" t="str">
        <f>IF($C13="Acro-A","Bon1Var_A",IF($C13="Acro-B","Bon1Var_B",IF($C13="Acro-C","Bon1Var_C",IF($C13="Acro-P","Bon1Var_P"))))</f>
        <v>Bon1Var_C</v>
      </c>
      <c r="BH14" s="48" cm="1">
        <f t="array" aca="1" ref="BH14" ca="1">IFERROR(INDEX(INDIRECT(BD14),MATCH(TRUE,EXACT(J14,INDIRECT(AF14)),0)),0)</f>
        <v>2</v>
      </c>
      <c r="BI14" s="48" cm="1">
        <f t="array" aca="1" ref="BI14" ca="1">IFERROR(INDEX(INDIRECT(BE14),MATCH(TRUE,EXACT(K14,INDIRECT(AG14)),0)),0)</f>
        <v>0</v>
      </c>
      <c r="BJ14" s="48" cm="1">
        <f t="array" aca="1" ref="BJ14" ca="1">IFERROR(INDEX(INDIRECT(BF14),MATCH(TRUE,EXACT(N14,INDIRECT(AJ14)),0)),0)</f>
        <v>0</v>
      </c>
      <c r="BK14" s="48" cm="1">
        <f t="array" aca="1" ref="BK14" ca="1">IFERROR(INDEX(INDIRECT(BG14),MATCH(TRUE,EXACT(O14,INDIRECT(AK14)),0)),0)</f>
        <v>0</v>
      </c>
      <c r="BL14" s="48" t="str">
        <f ca="1">IF(BH14=0,"ok",IF(BH14=BI14,"no","ok"))</f>
        <v>ok</v>
      </c>
      <c r="BM14" s="48" t="str">
        <f ca="1">IF(BJ14=0,"ok",IF(BJ14=BK14,"no","ok"))</f>
        <v>ok</v>
      </c>
      <c r="BN14" s="48" t="str">
        <f>IFERROR(IF(_xlfn.XLOOKUP(AC14,Requirements!$B:$B,Requirements!$C:$C)=0,"no","ok"),"")</f>
        <v>ok</v>
      </c>
      <c r="BO14" s="48" t="str">
        <f>IFERROR(IF(_xlfn.XLOOKUP(AD14,Requirements!$B:$B,Requirements!$C:$C)=0,"no","ok"),"")</f>
        <v>no</v>
      </c>
      <c r="BP14" s="48" t="str">
        <f>IFERROR(IF(_xlfn.XLOOKUP(AE14,Requirements!$B:$B,Requirements!$C:$C)=0,"no","ok"),"")</f>
        <v>ok</v>
      </c>
      <c r="BQ14" s="48" t="str">
        <f>IFERROR(IF(_xlfn.XLOOKUP(AF14,Requirements!$B:$B,Requirements!$C:$C)=0,"no","ok"),"")</f>
        <v>ok</v>
      </c>
      <c r="BR14" s="48" t="str">
        <f>IFERROR(IF(_xlfn.XLOOKUP(AG14,Requirements!$B:$B,Requirements!$C:$C)=0,"no","ok"),"")</f>
        <v>ok</v>
      </c>
      <c r="BS14" s="48" t="str">
        <f>IFERROR(IF(_xlfn.XLOOKUP(AH14,Requirements!$B:$B,Requirements!$C:$C)=0,"no","ok"),"")</f>
        <v>ok</v>
      </c>
      <c r="BT14" s="48" t="str">
        <f>IFERROR(IF(_xlfn.XLOOKUP(AI14,Requirements!$B:$B,Requirements!$C:$C)=0,"no","ok"),"")</f>
        <v>ok</v>
      </c>
      <c r="BU14" s="48" t="str">
        <f>IFERROR(IF(_xlfn.XLOOKUP(AJ14,Requirements!$B:$B,Requirements!$C:$C)=0,"no","ok"),"")</f>
        <v>ok</v>
      </c>
      <c r="BV14" s="48" t="str">
        <f>IFERROR(IF(_xlfn.XLOOKUP(AK14,Requirements!$B:$B,Requirements!$C:$C)=0,"no","ok"),"")</f>
        <v>ok</v>
      </c>
      <c r="BW14" s="48" t="str">
        <f>IFERROR(IF(_xlfn.XLOOKUP(AC14,Requirements!$B:$B,Requirements!$D:$D)=0,"no","ok"),"")</f>
        <v>ok</v>
      </c>
      <c r="BX14" s="48" t="str">
        <f>IFERROR(IF(_xlfn.XLOOKUP(AD14,Requirements!$B:$B,Requirements!$D:$D)=0,"no","ok"),"")</f>
        <v>no</v>
      </c>
      <c r="BY14" s="48" t="str">
        <f>IFERROR(IF(_xlfn.XLOOKUP(AE14,Requirements!$B:$B,Requirements!$D:$D)=0,"no","ok"),"")</f>
        <v>ok</v>
      </c>
      <c r="BZ14" s="48" t="str">
        <f>IFERROR(IF(_xlfn.XLOOKUP(AF14,Requirements!$B:$B,Requirements!$D:$D)=0,"no","ok"),"")</f>
        <v>ok</v>
      </c>
      <c r="CA14" s="48" t="str">
        <f>IFERROR(IF(_xlfn.XLOOKUP(AG14,Requirements!$B:$B,Requirements!$D:$D)=0,"no","ok"),"")</f>
        <v>no</v>
      </c>
      <c r="CB14" s="48" t="str">
        <f>IFERROR(IF(_xlfn.XLOOKUP(AH14,Requirements!$B:$B,Requirements!$D:$D)=0,"no","ok"),"")</f>
        <v>no</v>
      </c>
      <c r="CC14" s="48" t="str">
        <f>IFERROR(IF(_xlfn.XLOOKUP(AI14,Requirements!$B:$B,Requirements!$D:$D)=0,"no","ok"),"")</f>
        <v>no</v>
      </c>
      <c r="CD14" s="48" t="str">
        <f>IFERROR(IF(_xlfn.XLOOKUP(AJ14,Requirements!$B:$B,Requirements!$D:$D)=0,"no","ok"),"")</f>
        <v>no</v>
      </c>
      <c r="CE14" s="48" t="str">
        <f>IFERROR(IF(_xlfn.XLOOKUP(AK14,Requirements!$B:$B,Requirements!$D:$D)=0,"no","ok"),"")</f>
        <v>no</v>
      </c>
      <c r="CF14" s="48">
        <f t="shared" ref="CF14:CN14" si="4">IF(AND(BW14="ok",ISBLANK(G14)),1,0)</f>
        <v>0</v>
      </c>
      <c r="CG14" s="48">
        <f t="shared" si="4"/>
        <v>0</v>
      </c>
      <c r="CH14" s="48">
        <f t="shared" si="4"/>
        <v>0</v>
      </c>
      <c r="CI14" s="48">
        <f t="shared" si="4"/>
        <v>0</v>
      </c>
      <c r="CJ14" s="48">
        <f t="shared" si="4"/>
        <v>0</v>
      </c>
      <c r="CK14" s="48">
        <f t="shared" si="4"/>
        <v>0</v>
      </c>
      <c r="CL14" s="48">
        <f t="shared" si="4"/>
        <v>0</v>
      </c>
      <c r="CM14" s="48">
        <f t="shared" si="4"/>
        <v>0</v>
      </c>
      <c r="CN14" s="48">
        <f t="shared" si="4"/>
        <v>0</v>
      </c>
      <c r="CO14" s="48" t="str">
        <f>IF(NOT(C13="SELECT TYPE"),RIGHT(C13,1),"")</f>
        <v>C</v>
      </c>
      <c r="CP14" s="48" t="str">
        <f ca="1">IF(BH14=0,"",CONCATENATE(CO14,"&amp;",BH14))</f>
        <v>C&amp;2</v>
      </c>
      <c r="CQ14" s="48" t="str">
        <f ca="1">IF(BI14=0,"",CONCATENATE(CO14,"&amp;",BI14))</f>
        <v/>
      </c>
      <c r="CR14" s="48">
        <f ca="1">IF(LEN(CP14)=0,"",COUNTIF($CP$6:$CQ$50,CP14))</f>
        <v>1</v>
      </c>
      <c r="CS14" s="48" t="str">
        <f ca="1">IF(LEN(CQ14)=0,"",COUNTIF($CP$6:$CQ$50,CQ14))</f>
        <v/>
      </c>
      <c r="CT14" s="48" t="str">
        <f ca="1">IF(T14&lt;=1,"",CONCATENATE(CO14,"&amp;",T14))</f>
        <v>C&amp;Thr&gt;St</v>
      </c>
      <c r="CU14" s="48">
        <f ca="1">IF(LEN(CT14)=0,"",COUNTIF($CT$6:$CT$50,CT14))</f>
        <v>1</v>
      </c>
      <c r="CV14" s="48" t="str">
        <f ca="1">IF(U14&lt;=1,"",CONCATENATE(CO14,"&amp;",U14))</f>
        <v/>
      </c>
      <c r="CW14" s="48" t="str">
        <f ca="1">IF(LEN(CV14)=0,"",COUNTIF($CV$6:$CV$50,CV14))</f>
        <v/>
      </c>
      <c r="CX14" s="48">
        <f ca="1">IF(LEN(CR14)=0,0,IF(CR14&gt;1,1,0))</f>
        <v>0</v>
      </c>
      <c r="CY14" s="48">
        <f ca="1">IF(LEN(CS14)=0,0,IF(CS14&gt;1,1,0))</f>
        <v>0</v>
      </c>
      <c r="CZ14" s="48">
        <f ca="1">IF(LEN(CU14)=0,0,IF(CU14&gt;1,1,0))</f>
        <v>0</v>
      </c>
      <c r="DA14" s="48">
        <f ca="1">IF(LEN(CW14)=0,0,IF(CW14&gt;1,1,0))</f>
        <v>0</v>
      </c>
      <c r="DB14" s="48">
        <f ca="1">IF(CO14="A",IF(OR(CX14&gt;0,CY14&gt;0),1,0),IF(CO14="B",IF(OR(CZ14&gt;0,DA14&gt;0),1,0),IF(CO14="C",IF(CZ14&gt;0,1,0),IF(CO14="P",IF(OR(CX14&gt;0,CY14&gt;0,CZ14&gt;0,DA14&gt;0),1,0)))))</f>
        <v>0</v>
      </c>
      <c r="DC14" s="48" t="str">
        <f ca="1">IF(DB14&gt;0,"警告:このアクロは、同じグループ内の別のアクロと「同じ」です","明確なACRO")</f>
        <v>明確なACRO</v>
      </c>
    </row>
    <row r="15" spans="1:107" ht="16.5" customHeight="1" x14ac:dyDescent="0.35">
      <c r="B15" s="167"/>
      <c r="C15" s="169"/>
      <c r="D15" s="171"/>
      <c r="E15" s="171"/>
      <c r="F15" s="57" t="s">
        <v>78</v>
      </c>
      <c r="G15" s="117" cm="1">
        <f t="array" aca="1" ref="G15" ca="1">IF(OR(ISBLANK(G14),G14="N/A"),"",IFERROR(INDEX(INDIRECT(AU14), MATCH(TRUE, EXACT(G14, INDIRECT(AC14)), 0)),0))</f>
        <v>1.125</v>
      </c>
      <c r="H15" s="118" t="str" cm="1">
        <f t="array" aca="1" ref="H15" ca="1">IF(OR(ISBLANK(H14),H14="N/A"),"",IFERROR(INDEX(INDIRECT(AV14), MATCH(TRUE, EXACT(H14, INDIRECT(AD14)), 0)),0))</f>
        <v/>
      </c>
      <c r="I15" s="118" cm="1">
        <f t="array" aca="1" ref="I15" ca="1">IF(OR(ISBLANK(I14),I14="N/A"),"",IFERROR(INDEX(INDIRECT(AW14), MATCH(TRUE, EXACT(I14, INDIRECT(AE14)), 0)),0))</f>
        <v>0.2</v>
      </c>
      <c r="J15" s="118" cm="1">
        <f t="array" aca="1" ref="J15" ca="1">IF(OR(ISBLANK(J14),J14="N/A"),"",IFERROR(INDEX(INDIRECT(AX14), MATCH(TRUE, EXACT(J14, INDIRECT(AF14)), 0)),0))</f>
        <v>0.2</v>
      </c>
      <c r="K15" s="118" t="str" cm="1">
        <f t="array" aca="1" ref="K15" ca="1">IF(OR(ISBLANK(K14),K14="N/A"),"",IFERROR(INDEX(INDIRECT(AY14), MATCH(TRUE, EXACT(K14, INDIRECT(AG14)), 0)),0))</f>
        <v/>
      </c>
      <c r="L15" s="118" cm="1">
        <f t="array" aca="1" ref="L15" ca="1">IF(OR(ISBLANK(L14),L14="N/A"),"",IFERROR(INDEX(INDIRECT(AZ14), MATCH(TRUE, EXACT(L14, INDIRECT(AH14)), 0)),0))</f>
        <v>0.35</v>
      </c>
      <c r="M15" s="118" cm="1">
        <f t="array" aca="1" ref="M15" ca="1">IF(OR(ISBLANK(M14),M14="N/A"),"",IFERROR(INDEX(INDIRECT(BA14), MATCH(TRUE, EXACT(M14, INDIRECT(AI14)), 0)),0))</f>
        <v>0.2</v>
      </c>
      <c r="N15" s="118" t="str" cm="1">
        <f t="array" aca="1" ref="N15" ca="1">IF(OR(ISBLANK(N14),N14="N/A"),"",IFERROR(INDEX(INDIRECT(BB14), MATCH(TRUE, EXACT(N14, INDIRECT(AJ14)), 0)),0))</f>
        <v/>
      </c>
      <c r="O15" s="119" t="str" cm="1">
        <f t="array" aca="1" ref="O15" ca="1">IF(OR(ISBLANK(O14),O14="N/A"),"",IFERROR(INDEX(INDIRECT(BC14), MATCH(TRUE, EXACT(O14, INDIRECT(AK14)), 0)),0))</f>
        <v/>
      </c>
      <c r="P15" s="174">
        <f ca="1">IF(D13="有効なACRO",SUM(G15:O15),IF(D13="アクロタイプを選択","最初にタイプを選択","誤りを修正"))</f>
        <v>2.0750000000000002</v>
      </c>
      <c r="Q15" s="176">
        <f ca="1">IF(D13="有効なACRO",P15+0.5,IF(D13="アクロタイプを選択","最初にタイプを選択","誤りを修正"))</f>
        <v>2.5750000000000002</v>
      </c>
      <c r="S15" s="49"/>
      <c r="T15" s="48"/>
      <c r="U15" s="48"/>
      <c r="V15" s="48"/>
      <c r="W15" s="48"/>
      <c r="X15" s="49"/>
      <c r="Y15" s="49"/>
      <c r="Z15" s="49"/>
      <c r="AA15" s="49"/>
      <c r="AB15" s="49"/>
      <c r="AC15" s="48"/>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CO15" s="48"/>
      <c r="CP15" s="48"/>
      <c r="CQ15" s="48"/>
      <c r="CR15" s="48"/>
      <c r="CS15" s="48"/>
      <c r="CT15" s="48"/>
      <c r="CU15" s="48"/>
      <c r="CV15" s="48"/>
      <c r="CW15" s="48"/>
      <c r="CX15" s="48"/>
      <c r="CY15" s="48"/>
      <c r="CZ15" s="48"/>
      <c r="DA15" s="48"/>
      <c r="DB15" s="48"/>
      <c r="DC15" s="48"/>
    </row>
    <row r="16" spans="1:107" ht="36" customHeight="1" thickBot="1" x14ac:dyDescent="0.4">
      <c r="B16" s="167"/>
      <c r="C16" s="169"/>
      <c r="D16" s="171"/>
      <c r="E16" s="171"/>
      <c r="F16" s="58" t="s">
        <v>79</v>
      </c>
      <c r="G16" s="120" t="str" cm="1">
        <f t="array" aca="1" ref="G16" ca="1">IF(OR(ISBLANK(G14),G14="N/A"),"",IFERROR(INDEX(INDIRECT(AL14), MATCH(TRUE, EXACT(G14, INDIRECT(AC14)), 0)),""))</f>
        <v>Transit/jump on/through stack</v>
      </c>
      <c r="H16" s="121" t="str" cm="1">
        <f t="array" aca="1" ref="H16" ca="1">IF(OR(ISBLANK(H14),H14="N/A"),"",IFERROR(INDEX(INDIRECT(AM14), MATCH(TRUE, EXACT(H14, INDIRECT(AD14)), 0)),""))</f>
        <v/>
      </c>
      <c r="I16" s="121" t="str" cm="1">
        <f t="array" aca="1" ref="I16" ca="1">IF(OR(ISBLANK(I14),I14="N/A"),"",IFERROR(INDEX(INDIRECT(AN14), MATCH(TRUE, EXACT(I14, INDIRECT(AE14)), 0)),""))</f>
        <v>Blind back jump</v>
      </c>
      <c r="J16" s="121" t="str" cm="1">
        <f t="array" aca="1" ref="J16" ca="1">IF(OR(ISBLANK(J14),J14="N/A"),"",IFERROR(INDEX(INDIRECT(AO14), MATCH(TRUE, EXACT(J14, INDIRECT(AF14)), 0)),""))</f>
        <v>Pike</v>
      </c>
      <c r="K16" s="121" t="str" cm="1">
        <f t="array" aca="1" ref="K16" ca="1">IF(OR(ISBLANK(K14),K14="N/A"),"",IFERROR(INDEX(INDIRECT(AP14), MATCH(TRUE, EXACT(K14, INDIRECT(AG14)), 0)),""))</f>
        <v/>
      </c>
      <c r="L16" s="121" t="str" cm="1">
        <f t="array" aca="1" ref="L16" ca="1">IF(OR(ISBLANK(L14),L14="N/A"),"",IFERROR(INDEX(INDIRECT(AQ14), MATCH(TRUE, EXACT(L14, INDIRECT(AH14)), 0)),""))</f>
        <v>1 rotation of the second formation for the fly above lift</v>
      </c>
      <c r="M16" s="121" t="str" cm="1">
        <f t="array" aca="1" ref="M16" ca="1">IF(OR(ISBLANK(M14),M14="N/A"),"",IFERROR(INDEX(INDIRECT(AR14), MATCH(TRUE, EXACT(M14, INDIRECT(AI14)), 0)),""))</f>
        <v>1 som. (group C)</v>
      </c>
      <c r="N16" s="121" t="str" cm="1">
        <f t="array" aca="1" ref="N16" ca="1">IF(OR(ISBLANK(N14),N14="N/A"),"",IFERROR(INDEX(INDIRECT(AS14), MATCH(TRUE, EXACT(N14, INDIRECT(AJ14)), 0)),""))</f>
        <v/>
      </c>
      <c r="O16" s="122" t="str" cm="1">
        <f t="array" aca="1" ref="O16" ca="1">IF(OR(ISBLANK(O14),O14="N/A"),"",IFERROR(INDEX(INDIRECT(AT14), MATCH(TRUE, EXACT(O14, INDIRECT(AK14)), 0)),""))</f>
        <v/>
      </c>
      <c r="P16" s="175"/>
      <c r="Q16" s="177"/>
      <c r="S16" s="49"/>
      <c r="T16" s="48"/>
      <c r="U16" s="48"/>
      <c r="V16" s="48"/>
      <c r="W16" s="48"/>
      <c r="X16" s="49"/>
      <c r="Y16" s="49"/>
      <c r="Z16" s="49"/>
      <c r="AA16" s="49"/>
      <c r="AB16" s="49"/>
      <c r="AC16" s="48"/>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CO16" s="48"/>
      <c r="CP16" s="48"/>
      <c r="CQ16" s="48"/>
      <c r="CR16" s="48"/>
      <c r="CS16" s="48"/>
      <c r="CT16" s="48"/>
      <c r="CU16" s="48"/>
      <c r="CV16" s="48"/>
      <c r="CW16" s="48"/>
      <c r="CX16" s="48"/>
      <c r="CY16" s="48"/>
      <c r="CZ16" s="48"/>
      <c r="DA16" s="48"/>
      <c r="DB16" s="48"/>
      <c r="DC16" s="48"/>
    </row>
    <row r="17" spans="2:107" ht="21.65" customHeight="1" thickBot="1" x14ac:dyDescent="0.4">
      <c r="B17" s="166">
        <v>4</v>
      </c>
      <c r="C17" s="178" t="s">
        <v>826</v>
      </c>
      <c r="D17" s="170" t="str">
        <f t="shared" ref="D17" ca="1" si="5">IF(S18=1,"アクロタイプを選択",IF(SUM(T18:AB18)&gt;0,"コードが アクロタイプと一致しません",IF(BL18="no","ポジションは異なるバリエーションでなければなりません",IF(SUM(CF18:CN18)&gt;0,"最小コンポーネントがありません",IF(BM18="no","これらのボーナスを一緒に申告することはできません","有効なACRO")))))</f>
        <v>コードが アクロタイプと一致しません</v>
      </c>
      <c r="E17" s="170" t="str">
        <f ca="1">IF(D17="valid acro",DC18,"")</f>
        <v/>
      </c>
      <c r="F17" s="56" t="s">
        <v>47</v>
      </c>
      <c r="G17" s="5" t="s">
        <v>48</v>
      </c>
      <c r="H17" s="6" t="s">
        <v>49</v>
      </c>
      <c r="I17" s="6" t="s">
        <v>50</v>
      </c>
      <c r="J17" s="6" t="s">
        <v>51</v>
      </c>
      <c r="K17" s="7" t="s">
        <v>52</v>
      </c>
      <c r="L17" s="8" t="s">
        <v>53</v>
      </c>
      <c r="M17" s="8" t="s">
        <v>54</v>
      </c>
      <c r="N17" s="6" t="s">
        <v>55</v>
      </c>
      <c r="O17" s="9" t="s">
        <v>56</v>
      </c>
      <c r="P17" s="123" t="s">
        <v>57</v>
      </c>
      <c r="Q17" s="124" t="s">
        <v>58</v>
      </c>
      <c r="S17" s="49"/>
      <c r="T17" s="48"/>
      <c r="U17" s="48"/>
      <c r="V17" s="48"/>
      <c r="W17" s="48"/>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CO17" s="48"/>
      <c r="CP17" s="48"/>
      <c r="CQ17" s="48"/>
      <c r="CR17" s="48"/>
      <c r="CS17" s="48"/>
      <c r="CT17" s="48"/>
      <c r="CU17" s="48"/>
      <c r="CV17" s="48"/>
      <c r="CW17" s="48"/>
      <c r="CX17" s="48"/>
      <c r="CY17" s="48"/>
      <c r="CZ17" s="48"/>
      <c r="DA17" s="48"/>
      <c r="DB17" s="48"/>
      <c r="DC17" s="48"/>
    </row>
    <row r="18" spans="2:107" ht="21" customHeight="1" x14ac:dyDescent="0.35">
      <c r="B18" s="167"/>
      <c r="C18" s="179"/>
      <c r="D18" s="171"/>
      <c r="E18" s="171"/>
      <c r="F18" s="57" t="s">
        <v>77</v>
      </c>
      <c r="G18" s="45" t="s">
        <v>92</v>
      </c>
      <c r="H18" s="46"/>
      <c r="I18" s="46" t="s">
        <v>297</v>
      </c>
      <c r="J18" s="46" t="s">
        <v>305</v>
      </c>
      <c r="K18" s="46"/>
      <c r="L18" s="46" t="s">
        <v>451</v>
      </c>
      <c r="M18" s="46" t="s">
        <v>515</v>
      </c>
      <c r="N18" s="46"/>
      <c r="O18" s="47"/>
      <c r="P18" s="172" t="str">
        <f ca="1">IF(D17="有効なACRO",CONCATENATE(CO18,"-",G18,IF(H18="","",CONCATENATE("-",H18)),IF(I18="","",CONCATENATE("-",I18)),CONCATENATE("-",J18),IF(K18="","",CONCATENATE("/",K18)),IF(L18="","",CONCATENATE("-",L18)),IF(M18="","",CONCATENATE("-",M18)),IF(N18="","",CONCATENATE("-",N18)),IF(O18="","",CONCATENATE("/",O18))),"")</f>
        <v/>
      </c>
      <c r="Q18" s="173"/>
      <c r="S18" s="48">
        <f>IF(OR(ISBLANK(C17),C17="SELECT TYPE"),1,IF(OR(C17="acro-a",C17="acro-b",C17="acro-c",C17="acro-p"),0))</f>
        <v>0</v>
      </c>
      <c r="T18" s="48" cm="1">
        <f t="array" aca="1" ref="T18" ca="1">IFERROR(_xlfn.XLOOKUP(G18,INDIRECT(AC18),INDIRECT(AC18)),1)</f>
        <v>1</v>
      </c>
      <c r="U18" s="48" cm="1">
        <f t="array" aca="1" ref="U18" ca="1">IFERROR(_xlfn.XLOOKUP(H18,INDIRECT(AD18),INDIRECT(AD18)),1)</f>
        <v>0</v>
      </c>
      <c r="V18" s="48" cm="1">
        <f t="array" aca="1" ref="V18" ca="1">IFERROR(_xlfn.XLOOKUP(I18,INDIRECT(AE18),INDIRECT(AE18)),1)</f>
        <v>1</v>
      </c>
      <c r="W18" s="48" t="str" cm="1">
        <f t="array" aca="1" ref="W18" ca="1">IFERROR(_xlfn.XLOOKUP(J18,INDIRECT(AF18),INDIRECT(AF18)),1)</f>
        <v>pk</v>
      </c>
      <c r="X18" s="48" cm="1">
        <f t="array" aca="1" ref="X18" ca="1">IFERROR(_xlfn.XLOOKUP(K18,INDIRECT(AG18),INDIRECT(AG18)),1)</f>
        <v>0</v>
      </c>
      <c r="Y18" s="48" cm="1">
        <f t="array" aca="1" ref="Y18" ca="1">IFERROR(_xlfn.XLOOKUP(L18,INDIRECT(AH18),INDIRECT(AH18)),1)</f>
        <v>1</v>
      </c>
      <c r="Z18" s="48" cm="1">
        <f t="array" aca="1" ref="Z18" ca="1">IFERROR(_xlfn.XLOOKUP(M18,INDIRECT(AI18),INDIRECT(AI18)),1)</f>
        <v>1</v>
      </c>
      <c r="AA18" s="48" cm="1">
        <f t="array" aca="1" ref="AA18" ca="1">IFERROR(_xlfn.XLOOKUP(N18,INDIRECT(AJ18),INDIRECT(AJ18)),1)</f>
        <v>0</v>
      </c>
      <c r="AB18" s="48" cm="1">
        <f t="array" aca="1" ref="AB18" ca="1">IFERROR(_xlfn.XLOOKUP(O18,INDIRECT(AK18),INDIRECT(AK18)),1)</f>
        <v>0</v>
      </c>
      <c r="AC18" s="48" t="str">
        <f>IF($C17="Acro-A","Cons_A",IF($C17="Acro-B","Cons_B",IF($C17="Acro-C","Cons_C",IF($C17="Acro-P","Cons_P"))))</f>
        <v>Cons_A</v>
      </c>
      <c r="AD18" s="48" t="str">
        <f>IF($C17="Acro-A","Conn_A",IF($C17="Acro-B","Conn_B",IF($C17="Acro-C","Conn_C",IF($C17="Acro-P","Conn_P"))))</f>
        <v>Conn_A</v>
      </c>
      <c r="AE18" s="48" t="str">
        <f>IF($C17="Acro-A","Dir_A",IF($C17="Acro-B","Dir_B",IF($C17="Acro-C","Dir_C",IF($C17="Acro-P","Dir_P"))))</f>
        <v>Dir_A</v>
      </c>
      <c r="AF18" s="48" t="str">
        <f>IF($C17="Acro-A","Pos1_A",IF($C17="Acro-B","Pos1_B",IF($C17="Acro-C","Pos1_C",IF($C17="Acro-P","Pos1_P"))))</f>
        <v>Pos1_A</v>
      </c>
      <c r="AG18" s="48" t="str">
        <f>IF($C17="Acro-A","Pos2_A",IF($C17="Acro-B","Pos2_B",IF($C17="Acro-C","Pos2_C",IF($C17="Acro-P","Pos2_P"))))</f>
        <v>Pos2_A</v>
      </c>
      <c r="AH18" s="48" t="str">
        <f>IF($C17="Acro-A","RotB_A",IF($C17="Acro-B","RotB_B",IF($C17="Acro-C","RotB_C",IF($C17="Acro-P","RotB_P"))))</f>
        <v>RotB_A</v>
      </c>
      <c r="AI18" s="48" t="str">
        <f>IF($C17="Acro-A","Rot_A",IF($C17="Acro-B","Rot_B",IF($C17="Acro-C","Rot_C",IF($C17="Acro-P","Rot_P"))))</f>
        <v>Rot_A</v>
      </c>
      <c r="AJ18" s="48" t="str">
        <f>IF($C17="Acro-A","Bon1_A",IF($C17="Acro-B","Bon1_B",IF($C17="Acro-C","Bon1_C",IF($C17="Acro-P","Bon1_P"))))</f>
        <v>Bon1_A</v>
      </c>
      <c r="AK18" s="48" t="str">
        <f>IF($C17="Acro-A","Bon1_A",IF($C17="Acro-B","Bon1_B",IF($C17="Acro-C","Bon1_C",IF($C17="Acro-P","Bon1_P"))))</f>
        <v>Bon1_A</v>
      </c>
      <c r="AL18" s="48" t="str">
        <f>IF($C17="Acro-A","ConsNot_A",IF($C17="Acro-B","ConsNot_B",IF($C17="Acro-C","ConsNot_C",IF($C17="Acro-P","ConsNot_P"))))</f>
        <v>ConsNot_A</v>
      </c>
      <c r="AM18" s="48" t="str">
        <f>IF($C17="Acro-A","ConnNot_A",IF($C17="Acro-B","ConnNot_B",IF($C17="Acro-C","ConnNot_C",IF($C17="Acro-P","ConnNot_P"))))</f>
        <v>ConnNot_A</v>
      </c>
      <c r="AN18" s="48" t="str">
        <f>IF($C17="Acro-A","DirNot_A",IF($C17="Acro-B","DirNot_B",IF($C17="Acro-C","DirNot_C",IF($C17="Acro-P","DirNot_P"))))</f>
        <v>DirNot_A</v>
      </c>
      <c r="AO18" s="48" t="str">
        <f>IF($C17="Acro-A","Pos1Not_A",IF($C17="Acro-B","Pos1Not_B",IF($C17="Acro-C","Pos1Not_C",IF($C17="Acro-P","Pos1Not_P"))))</f>
        <v>Pos1Not_A</v>
      </c>
      <c r="AP18" s="48" t="str">
        <f>IF($C17="Acro-A","Pos2Not_A",IF($C17="Acro-B","Pos2Not_B",IF($C17="Acro-C","Pos2Not_C",IF($C17="Acro-P","Pos2Not_P"))))</f>
        <v>Pos2Not_A</v>
      </c>
      <c r="AQ18" s="48" t="str">
        <f>IF($C17="Acro-A","RotBNot_A",IF($C17="Acro-B","RotBNot_B",IF($C17="Acro-C","RotBNot_C",IF($C17="Acro-P","RotBNot_P"))))</f>
        <v>RotBNot_A</v>
      </c>
      <c r="AR18" s="48" t="str">
        <f>IF($C17="Acro-A","RotNot_A",IF($C17="Acro-B","RotNot_B",IF($C17="Acro-C","RotNot_C",IF($C17="Acro-P","RotNot_P"))))</f>
        <v>RotNot_A</v>
      </c>
      <c r="AS18" s="48" t="str">
        <f>IF($C17="Acro-A","Bon1Not_A",IF($C17="Acro-B","Bon1Not_B",IF($C17="Acro-C","Bon1Not_C",IF($C17="Acro-P","Bon1Not_P"))))</f>
        <v>Bon1Not_A</v>
      </c>
      <c r="AT18" s="48" t="str">
        <f>IF($C17="Acro-A","Bon1Not_A",IF($C17="Acro-B","Bon1Not_B",IF($C17="Acro-C","Bon1Not_C",IF($C17="Acro-P","Bon1Not_P"))))</f>
        <v>Bon1Not_A</v>
      </c>
      <c r="AU18" s="48" t="str">
        <f>IF($C17="Acro-A","ConsDD_A",IF($C17="Acro-B","ConsDD_B",IF($C17="Acro-C","ConsDD_C",IF($C17="Acro-P","ConsDD_P"))))</f>
        <v>ConsDD_A</v>
      </c>
      <c r="AV18" s="48" t="str">
        <f>IF($C17="Acro-A","ConnDD_A",IF($C17="Acro-B","ConnDD_B",IF($C17="Acro-C","ConnDD_C",IF($C17="Acro-P","ConnDD_P"))))</f>
        <v>ConnDD_A</v>
      </c>
      <c r="AW18" s="48" t="str">
        <f>IF($C17="Acro-A","DirDD_A",IF($C17="Acro-B","DirDD_B",IF($C17="Acro-C","DirDD_C",IF($C17="Acro-P","DirDD_P"))))</f>
        <v>DirDD_A</v>
      </c>
      <c r="AX18" s="48" t="str">
        <f>IF($C17="Acro-A","Pos1DD_A",IF($C17="Acro-B","Pos1DD_B",IF($C17="Acro-C","Pos1DD_C",IF($C17="Acro-P","Pos1DD_P"))))</f>
        <v>Pos1DD_A</v>
      </c>
      <c r="AY18" s="48" t="str">
        <f>IF($C17="Acro-A","Pos2DD_A",IF($C17="Acro-B","Pos2DD_B",IF($C17="Acro-C","Pos2DD_C",IF($C17="Acro-P","Pos2DD_P"))))</f>
        <v>Pos2DD_A</v>
      </c>
      <c r="AZ18" s="48" t="str">
        <f>IF($C17="Acro-A","RotBDD_A",IF($C17="Acro-B","RotBDD_B",IF($C17="Acro-C","RotBDD_C",IF($C17="Acro-P","RotBDD_P"))))</f>
        <v>RotBDD_A</v>
      </c>
      <c r="BA18" s="48" t="str">
        <f>IF($C17="Acro-A","RotDD_A",IF($C17="Acro-B","RotDD_B",IF($C17="Acro-C","RotDD_C",IF($C17="Acro-P","RotDD_P"))))</f>
        <v>RotDD_A</v>
      </c>
      <c r="BB18" s="48" t="str">
        <f>IF($C17="Acro-A","Bon1DD_A",IF($C17="Acro-B","Bon1DD_B",IF($C17="Acro-C","Bon1DD_C",IF($C17="Acro-P","Bon1DD_P"))))</f>
        <v>Bon1DD_A</v>
      </c>
      <c r="BC18" s="48" t="str">
        <f>IF($C17="Acro-A","Bon1DD_A",IF($C17="Acro-B","Bon1DD_B",IF($C17="Acro-C","Bon1DD_C",IF($C17="Acro-P","Bon1DD_P"))))</f>
        <v>Bon1DD_A</v>
      </c>
      <c r="BD18" s="48" t="str">
        <f>IF($C17="Acro-A","Pos1Var_A",IF($C17="Acro-B","Pos1Var_B",IF($C17="Acro-C","Pos1Var_C",IF($C17="Acro-P","Pos1Var_P"))))</f>
        <v>Pos1Var_A</v>
      </c>
      <c r="BE18" s="48" t="str">
        <f>IF($C17="Acro-A","Pos2Var_A",IF($C17="Acro-B","Pos2Var_B",IF($C17="Acro-C","Pos2Var_C",IF($C17="Acro-P","Pos2Var_P"))))</f>
        <v>Pos2Var_A</v>
      </c>
      <c r="BF18" s="48" t="str">
        <f>IF($C17="Acro-A","Bon1Var_A",IF($C17="Acro-B","Bon1Var_B",IF($C17="Acro-C","Bon1Var_C",IF($C17="Acro-P","Bon1Var_P"))))</f>
        <v>Bon1Var_A</v>
      </c>
      <c r="BG18" s="48" t="str">
        <f>IF($C17="Acro-A","Bon1Var_A",IF($C17="Acro-B","Bon1Var_B",IF($C17="Acro-C","Bon1Var_C",IF($C17="Acro-P","Bon1Var_P"))))</f>
        <v>Bon1Var_A</v>
      </c>
      <c r="BH18" s="48" cm="1">
        <f t="array" aca="1" ref="BH18" ca="1">IFERROR(INDEX(INDIRECT(BD18),MATCH(TRUE,EXACT(J18,INDIRECT(AF18)),0)),0)</f>
        <v>2</v>
      </c>
      <c r="BI18" s="48" cm="1">
        <f t="array" aca="1" ref="BI18" ca="1">IFERROR(INDEX(INDIRECT(BE18),MATCH(TRUE,EXACT(K18,INDIRECT(AG18)),0)),0)</f>
        <v>0</v>
      </c>
      <c r="BJ18" s="48" cm="1">
        <f t="array" aca="1" ref="BJ18" ca="1">IFERROR(INDEX(INDIRECT(BF18),MATCH(TRUE,EXACT(N18,INDIRECT(AJ18)),0)),0)</f>
        <v>0</v>
      </c>
      <c r="BK18" s="48" cm="1">
        <f t="array" aca="1" ref="BK18" ca="1">IFERROR(INDEX(INDIRECT(BG18),MATCH(TRUE,EXACT(O18,INDIRECT(AK18)),0)),0)</f>
        <v>0</v>
      </c>
      <c r="BL18" s="48" t="str">
        <f ca="1">IF(BH18=0,"ok",IF(BH18=BI18,"no","ok"))</f>
        <v>ok</v>
      </c>
      <c r="BM18" s="48" t="str">
        <f ca="1">IF(BJ18=0,"ok",IF(BJ18=BK18,"no","ok"))</f>
        <v>ok</v>
      </c>
      <c r="BN18" s="48" t="str">
        <f>IFERROR(IF(_xlfn.XLOOKUP(AC18,Requirements!$B:$B,Requirements!$C:$C)=0,"no","ok"),"")</f>
        <v>ok</v>
      </c>
      <c r="BO18" s="48" t="str">
        <f>IFERROR(IF(_xlfn.XLOOKUP(AD18,Requirements!$B:$B,Requirements!$C:$C)=0,"no","ok"),"")</f>
        <v>no</v>
      </c>
      <c r="BP18" s="48" t="str">
        <f>IFERROR(IF(_xlfn.XLOOKUP(AE18,Requirements!$B:$B,Requirements!$C:$C)=0,"no","ok"),"")</f>
        <v>ok</v>
      </c>
      <c r="BQ18" s="48" t="str">
        <f>IFERROR(IF(_xlfn.XLOOKUP(AF18,Requirements!$B:$B,Requirements!$C:$C)=0,"no","ok"),"")</f>
        <v>ok</v>
      </c>
      <c r="BR18" s="48" t="str">
        <f>IFERROR(IF(_xlfn.XLOOKUP(AG18,Requirements!$B:$B,Requirements!$C:$C)=0,"no","ok"),"")</f>
        <v>ok</v>
      </c>
      <c r="BS18" s="48" t="str">
        <f>IFERROR(IF(_xlfn.XLOOKUP(AH18,Requirements!$B:$B,Requirements!$C:$C)=0,"no","ok"),"")</f>
        <v>no</v>
      </c>
      <c r="BT18" s="48" t="str">
        <f>IFERROR(IF(_xlfn.XLOOKUP(AI18,Requirements!$B:$B,Requirements!$C:$C)=0,"no","ok"),"")</f>
        <v>ok</v>
      </c>
      <c r="BU18" s="48" t="str">
        <f>IFERROR(IF(_xlfn.XLOOKUP(AJ18,Requirements!$B:$B,Requirements!$C:$C)=0,"no","ok"),"")</f>
        <v>ok</v>
      </c>
      <c r="BV18" s="48" t="str">
        <f>IFERROR(IF(_xlfn.XLOOKUP(AK18,Requirements!$B:$B,Requirements!$C:$C)=0,"no","ok"),"")</f>
        <v>ok</v>
      </c>
      <c r="BW18" s="48" t="str">
        <f>IFERROR(IF(_xlfn.XLOOKUP(AC18,Requirements!$B:$B,Requirements!$D:$D)=0,"no","ok"),"")</f>
        <v>ok</v>
      </c>
      <c r="BX18" s="48" t="str">
        <f>IFERROR(IF(_xlfn.XLOOKUP(AD18,Requirements!$B:$B,Requirements!$D:$D)=0,"no","ok"),"")</f>
        <v>no</v>
      </c>
      <c r="BY18" s="48" t="str">
        <f>IFERROR(IF(_xlfn.XLOOKUP(AE18,Requirements!$B:$B,Requirements!$D:$D)=0,"no","ok"),"")</f>
        <v>ok</v>
      </c>
      <c r="BZ18" s="48" t="str">
        <f>IFERROR(IF(_xlfn.XLOOKUP(AF18,Requirements!$B:$B,Requirements!$D:$D)=0,"no","ok"),"")</f>
        <v>ok</v>
      </c>
      <c r="CA18" s="48" t="str">
        <f>IFERROR(IF(_xlfn.XLOOKUP(AG18,Requirements!$B:$B,Requirements!$D:$D)=0,"no","ok"),"")</f>
        <v>no</v>
      </c>
      <c r="CB18" s="48" t="str">
        <f>IFERROR(IF(_xlfn.XLOOKUP(AH18,Requirements!$B:$B,Requirements!$D:$D)=0,"no","ok"),"")</f>
        <v>no</v>
      </c>
      <c r="CC18" s="48" t="str">
        <f>IFERROR(IF(_xlfn.XLOOKUP(AI18,Requirements!$B:$B,Requirements!$D:$D)=0,"no","ok"),"")</f>
        <v>no</v>
      </c>
      <c r="CD18" s="48" t="str">
        <f>IFERROR(IF(_xlfn.XLOOKUP(AJ18,Requirements!$B:$B,Requirements!$D:$D)=0,"no","ok"),"")</f>
        <v>no</v>
      </c>
      <c r="CE18" s="48" t="str">
        <f>IFERROR(IF(_xlfn.XLOOKUP(AK18,Requirements!$B:$B,Requirements!$D:$D)=0,"no","ok"),"")</f>
        <v>no</v>
      </c>
      <c r="CF18" s="48">
        <f t="shared" ref="CF18:CN18" si="6">IF(AND(BW18="ok",ISBLANK(G18)),1,0)</f>
        <v>0</v>
      </c>
      <c r="CG18" s="48">
        <f t="shared" si="6"/>
        <v>0</v>
      </c>
      <c r="CH18" s="48">
        <f t="shared" si="6"/>
        <v>0</v>
      </c>
      <c r="CI18" s="48">
        <f t="shared" si="6"/>
        <v>0</v>
      </c>
      <c r="CJ18" s="48">
        <f t="shared" si="6"/>
        <v>0</v>
      </c>
      <c r="CK18" s="48">
        <f t="shared" si="6"/>
        <v>0</v>
      </c>
      <c r="CL18" s="48">
        <f t="shared" si="6"/>
        <v>0</v>
      </c>
      <c r="CM18" s="48">
        <f t="shared" si="6"/>
        <v>0</v>
      </c>
      <c r="CN18" s="48">
        <f t="shared" si="6"/>
        <v>0</v>
      </c>
      <c r="CO18" s="48" t="str">
        <f>IF(NOT(C17="SELECT TYPE"),RIGHT(C17,1),"")</f>
        <v>A</v>
      </c>
      <c r="CP18" s="48" t="str">
        <f ca="1">IF(BH18=0,"",CONCATENATE(CO18,"&amp;",BH18))</f>
        <v>A&amp;2</v>
      </c>
      <c r="CQ18" s="48" t="str">
        <f ca="1">IF(BI18=0,"",CONCATENATE(CO18,"&amp;",BI18))</f>
        <v/>
      </c>
      <c r="CR18" s="48">
        <f ca="1">IF(LEN(CP18)=0,"",COUNTIF($CP$6:$CQ$50,CP18))</f>
        <v>1</v>
      </c>
      <c r="CS18" s="48" t="str">
        <f ca="1">IF(LEN(CQ18)=0,"",COUNTIF($CP$6:$CQ$50,CQ18))</f>
        <v/>
      </c>
      <c r="CT18" s="48" t="str">
        <f ca="1">IF(T18&lt;=1,"",CONCATENATE(CO18,"&amp;",T18))</f>
        <v/>
      </c>
      <c r="CU18" s="48" t="str">
        <f ca="1">IF(LEN(CT18)=0,"",COUNTIF($CT$6:$CT$50,CT18))</f>
        <v/>
      </c>
      <c r="CV18" s="48" t="str">
        <f ca="1">IF(U18&lt;=1,"",CONCATENATE(CO18,"&amp;",U18))</f>
        <v/>
      </c>
      <c r="CW18" s="48" t="str">
        <f ca="1">IF(LEN(CV18)=0,"",COUNTIF($CV$6:$CV$50,CV18))</f>
        <v/>
      </c>
      <c r="CX18" s="48">
        <f ca="1">IF(LEN(CR18)=0,0,IF(CR18&gt;1,1,0))</f>
        <v>0</v>
      </c>
      <c r="CY18" s="48">
        <f ca="1">IF(LEN(CS18)=0,0,IF(CS18&gt;1,1,0))</f>
        <v>0</v>
      </c>
      <c r="CZ18" s="48">
        <f ca="1">IF(LEN(CU18)=0,0,IF(CU18&gt;1,1,0))</f>
        <v>0</v>
      </c>
      <c r="DA18" s="48">
        <f ca="1">IF(LEN(CW18)=0,0,IF(CW18&gt;1,1,0))</f>
        <v>0</v>
      </c>
      <c r="DB18" s="48">
        <f ca="1">IF(CO18="A",IF(OR(CX18&gt;0,CY18&gt;0),1,0),IF(CO18="B",IF(OR(CZ18&gt;0,DA18&gt;0),1,0),IF(CO18="C",IF(CZ18&gt;0,1,0),IF(CO18="P",IF(OR(CX18&gt;0,CY18&gt;0,CZ18&gt;0,DA18&gt;0),1,0)))))</f>
        <v>0</v>
      </c>
      <c r="DC18" s="48" t="str">
        <f ca="1">IF(DB18&gt;0,"警告:このアクロは、同じグループ内の別のアクロと「同じ」です","明確なACRO")</f>
        <v>明確なACRO</v>
      </c>
    </row>
    <row r="19" spans="2:107" ht="16.5" customHeight="1" x14ac:dyDescent="0.35">
      <c r="B19" s="167"/>
      <c r="C19" s="179"/>
      <c r="D19" s="171"/>
      <c r="E19" s="171"/>
      <c r="F19" s="57" t="s">
        <v>78</v>
      </c>
      <c r="G19" s="117" cm="1">
        <f t="array" aca="1" ref="G19" ca="1">IF(OR(ISBLANK(G18),G18="N/A"),"",IFERROR(INDEX(INDIRECT(AU18), MATCH(TRUE, EXACT(G18, INDIRECT(AC18)), 0)),0))</f>
        <v>0</v>
      </c>
      <c r="H19" s="118" t="str" cm="1">
        <f t="array" aca="1" ref="H19" ca="1">IF(OR(ISBLANK(H18),H18="N/A"),"",IFERROR(INDEX(INDIRECT(AV18), MATCH(TRUE, EXACT(H18, INDIRECT(AD18)), 0)),0))</f>
        <v/>
      </c>
      <c r="I19" s="118" cm="1">
        <f t="array" aca="1" ref="I19" ca="1">IF(OR(ISBLANK(I18),I18="N/A"),"",IFERROR(INDEX(INDIRECT(AW18), MATCH(TRUE, EXACT(I18, INDIRECT(AE18)), 0)),0))</f>
        <v>0</v>
      </c>
      <c r="J19" s="118" cm="1">
        <f t="array" aca="1" ref="J19" ca="1">IF(OR(ISBLANK(J18),J18="N/A"),"",IFERROR(INDEX(INDIRECT(AX18), MATCH(TRUE, EXACT(J18, INDIRECT(AF18)), 0)),0))</f>
        <v>0.2</v>
      </c>
      <c r="K19" s="118" t="str" cm="1">
        <f t="array" aca="1" ref="K19" ca="1">IF(OR(ISBLANK(K18),K18="N/A"),"",IFERROR(INDEX(INDIRECT(AY18), MATCH(TRUE, EXACT(K18, INDIRECT(AG18)), 0)),0))</f>
        <v/>
      </c>
      <c r="L19" s="118" cm="1">
        <f t="array" aca="1" ref="L19" ca="1">IF(OR(ISBLANK(L18),L18="N/A"),"",IFERROR(INDEX(INDIRECT(AZ18), MATCH(TRUE, EXACT(L18, INDIRECT(AH18)), 0)),0))</f>
        <v>0</v>
      </c>
      <c r="M19" s="118" cm="1">
        <f t="array" aca="1" ref="M19" ca="1">IF(OR(ISBLANK(M18),M18="N/A"),"",IFERROR(INDEX(INDIRECT(BA18), MATCH(TRUE, EXACT(M18, INDIRECT(AI18)), 0)),0))</f>
        <v>0</v>
      </c>
      <c r="N19" s="118" t="str" cm="1">
        <f t="array" aca="1" ref="N19" ca="1">IF(OR(ISBLANK(N18),N18="N/A"),"",IFERROR(INDEX(INDIRECT(BB18), MATCH(TRUE, EXACT(N18, INDIRECT(AJ18)), 0)),0))</f>
        <v/>
      </c>
      <c r="O19" s="119" t="str" cm="1">
        <f t="array" aca="1" ref="O19" ca="1">IF(OR(ISBLANK(O18),O18="N/A"),"",IFERROR(INDEX(INDIRECT(BC18), MATCH(TRUE, EXACT(O18, INDIRECT(AK18)), 0)),0))</f>
        <v/>
      </c>
      <c r="P19" s="174" t="str">
        <f ca="1">IF(D17="有効なACRO",SUM(G19:O19),IF(D17="アクロタイプを選択","最初にタイプを選択","誤りを修正"))</f>
        <v>誤りを修正</v>
      </c>
      <c r="Q19" s="176" t="str">
        <f ca="1">IF(D17="有効なACRO",P19+0.5,IF(D17="アクロタイプを選択","最初にタイプを選択","誤りを修正"))</f>
        <v>誤りを修正</v>
      </c>
      <c r="S19" s="49"/>
      <c r="T19" s="48"/>
      <c r="U19" s="48"/>
      <c r="V19" s="48"/>
      <c r="W19" s="48"/>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CO19" s="48"/>
      <c r="CP19" s="48"/>
      <c r="CQ19" s="48"/>
      <c r="CR19" s="48"/>
      <c r="CS19" s="48"/>
      <c r="CT19" s="48"/>
      <c r="CU19" s="48"/>
      <c r="CV19" s="48"/>
      <c r="CW19" s="48"/>
      <c r="CX19" s="48"/>
      <c r="CY19" s="48"/>
      <c r="CZ19" s="48"/>
      <c r="DA19" s="48"/>
      <c r="DB19" s="48"/>
      <c r="DC19" s="48"/>
    </row>
    <row r="20" spans="2:107" ht="35.15" customHeight="1" thickBot="1" x14ac:dyDescent="0.4">
      <c r="B20" s="167"/>
      <c r="C20" s="180"/>
      <c r="D20" s="171"/>
      <c r="E20" s="171"/>
      <c r="F20" s="58" t="s">
        <v>79</v>
      </c>
      <c r="G20" s="120" t="str" cm="1">
        <f t="array" aca="1" ref="G20" ca="1">IF(OR(ISBLANK(G18),G18="N/A"),"",IFERROR(INDEX(INDIRECT(AL18), MATCH(TRUE, EXACT(G18, INDIRECT(AC18)), 0)),""))</f>
        <v/>
      </c>
      <c r="H20" s="121" t="str" cm="1">
        <f t="array" aca="1" ref="H20" ca="1">IF(OR(ISBLANK(H18),H18="N/A"),"",IFERROR(INDEX(INDIRECT(AM18), MATCH(TRUE, EXACT(H18, INDIRECT(AD18)), 0)),""))</f>
        <v/>
      </c>
      <c r="I20" s="121" t="str" cm="1">
        <f t="array" aca="1" ref="I20" ca="1">IF(OR(ISBLANK(I18),I18="N/A"),"",IFERROR(INDEX(INDIRECT(AN18), MATCH(TRUE, EXACT(I18, INDIRECT(AE18)), 0)),""))</f>
        <v/>
      </c>
      <c r="J20" s="121" t="str" cm="1">
        <f t="array" aca="1" ref="J20" ca="1">IF(OR(ISBLANK(J18),J18="N/A"),"",IFERROR(INDEX(INDIRECT(AO18), MATCH(TRUE, EXACT(J18, INDIRECT(AF18)), 0)),""))</f>
        <v>Pike</v>
      </c>
      <c r="K20" s="121" t="str" cm="1">
        <f t="array" aca="1" ref="K20" ca="1">IF(OR(ISBLANK(K18),K18="N/A"),"",IFERROR(INDEX(INDIRECT(AP18), MATCH(TRUE, EXACT(K18, INDIRECT(AG18)), 0)),""))</f>
        <v/>
      </c>
      <c r="L20" s="121" t="str" cm="1">
        <f t="array" aca="1" ref="L20" ca="1">IF(OR(ISBLANK(L18),L18="N/A"),"",IFERROR(INDEX(INDIRECT(AQ18), MATCH(TRUE, EXACT(L18, INDIRECT(AH18)), 0)),""))</f>
        <v/>
      </c>
      <c r="M20" s="121" t="str" cm="1">
        <f t="array" aca="1" ref="M20" ca="1">IF(OR(ISBLANK(M18),M18="N/A"),"",IFERROR(INDEX(INDIRECT(AR18), MATCH(TRUE, EXACT(M18, INDIRECT(AI18)), 0)),""))</f>
        <v/>
      </c>
      <c r="N20" s="121" t="str" cm="1">
        <f t="array" aca="1" ref="N20" ca="1">IF(OR(ISBLANK(N18),N18="N/A"),"",IFERROR(INDEX(INDIRECT(AS18), MATCH(TRUE, EXACT(N18, INDIRECT(AJ18)), 0)),""))</f>
        <v/>
      </c>
      <c r="O20" s="122" t="str" cm="1">
        <f t="array" aca="1" ref="O20" ca="1">IF(OR(ISBLANK(O18),O18="N/A"),"",IFERROR(INDEX(INDIRECT(AT18), MATCH(TRUE, EXACT(O18, INDIRECT(AK18)), 0)),""))</f>
        <v/>
      </c>
      <c r="P20" s="175"/>
      <c r="Q20" s="177"/>
      <c r="S20" s="49"/>
      <c r="T20" s="48"/>
      <c r="U20" s="48"/>
      <c r="V20" s="48"/>
      <c r="W20" s="48"/>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CO20" s="48"/>
      <c r="CP20" s="48"/>
      <c r="CQ20" s="48"/>
      <c r="CR20" s="48"/>
      <c r="CS20" s="48"/>
      <c r="CT20" s="48"/>
      <c r="CU20" s="48"/>
      <c r="CV20" s="48"/>
      <c r="CW20" s="48"/>
      <c r="CX20" s="48"/>
      <c r="CY20" s="48"/>
      <c r="CZ20" s="48"/>
      <c r="DA20" s="48"/>
      <c r="DB20" s="48"/>
      <c r="DC20" s="48"/>
    </row>
    <row r="21" spans="2:107" ht="21.65" customHeight="1" thickBot="1" x14ac:dyDescent="0.4">
      <c r="B21" s="166">
        <v>5</v>
      </c>
      <c r="C21" s="178" t="s">
        <v>825</v>
      </c>
      <c r="D21" s="170" t="str">
        <f t="shared" ref="D21" ca="1" si="7">IF(S22=1,"アクロタイプを選択",IF(SUM(T22:AB22)&gt;0,"コードが アクロタイプと一致しません",IF(BL22="no","ポジションは異なるバリエーションでなければなりません",IF(SUM(CF22:CN22)&gt;0,"最小コンポーネントがありません",IF(BM22="no","これらのボーナスを一緒に申告することはできません","有効なACRO")))))</f>
        <v>有効なACRO</v>
      </c>
      <c r="E21" s="170" t="str">
        <f ca="1">IF(D21="valid acro",DC22,"")</f>
        <v/>
      </c>
      <c r="F21" s="56" t="s">
        <v>47</v>
      </c>
      <c r="G21" s="5" t="s">
        <v>48</v>
      </c>
      <c r="H21" s="6" t="s">
        <v>49</v>
      </c>
      <c r="I21" s="6" t="s">
        <v>50</v>
      </c>
      <c r="J21" s="6" t="s">
        <v>51</v>
      </c>
      <c r="K21" s="7" t="s">
        <v>52</v>
      </c>
      <c r="L21" s="8" t="s">
        <v>53</v>
      </c>
      <c r="M21" s="8" t="s">
        <v>54</v>
      </c>
      <c r="N21" s="6" t="s">
        <v>55</v>
      </c>
      <c r="O21" s="9" t="s">
        <v>56</v>
      </c>
      <c r="P21" s="123" t="s">
        <v>57</v>
      </c>
      <c r="Q21" s="124" t="s">
        <v>58</v>
      </c>
      <c r="S21" s="49"/>
      <c r="T21" s="48"/>
      <c r="U21" s="48"/>
      <c r="V21" s="48"/>
      <c r="W21" s="48"/>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CO21" s="48"/>
      <c r="CP21" s="48"/>
      <c r="CQ21" s="48"/>
      <c r="CR21" s="48"/>
      <c r="CS21" s="48"/>
      <c r="CT21" s="48"/>
      <c r="CU21" s="48"/>
      <c r="CV21" s="48"/>
      <c r="CW21" s="48"/>
      <c r="CX21" s="48"/>
      <c r="CY21" s="48"/>
      <c r="CZ21" s="48"/>
      <c r="DA21" s="48"/>
      <c r="DB21" s="48"/>
      <c r="DC21" s="48"/>
    </row>
    <row r="22" spans="2:107" ht="21" customHeight="1" x14ac:dyDescent="0.35">
      <c r="B22" s="167"/>
      <c r="C22" s="179"/>
      <c r="D22" s="171"/>
      <c r="E22" s="171"/>
      <c r="F22" s="57" t="s">
        <v>77</v>
      </c>
      <c r="G22" s="45" t="s">
        <v>98</v>
      </c>
      <c r="H22" s="46" t="s">
        <v>182</v>
      </c>
      <c r="I22" s="46"/>
      <c r="J22" s="46" t="s">
        <v>356</v>
      </c>
      <c r="K22" s="46" t="s">
        <v>391</v>
      </c>
      <c r="L22" s="46"/>
      <c r="M22" s="46"/>
      <c r="N22" s="46"/>
      <c r="O22" s="47"/>
      <c r="P22" s="172" t="str">
        <f ca="1">IF(D21="有効なACRO",CONCATENATE(CO22,"-",G22,IF(H22="","",CONCATENATE("-",H22)),IF(I22="","",CONCATENATE("-",I22)),CONCATENATE("-",J22),IF(K22="","",CONCATENATE("/",K22)),IF(L22="","",CONCATENATE("-",L22)),IF(M22="","",CONCATENATE("-",M22)),IF(N22="","",CONCATENATE("-",N22)),IF(O22="","",CONCATENATE("/",O22))),"")</f>
        <v>B-StH-Px1P-ow/2ow</v>
      </c>
      <c r="Q22" s="173"/>
      <c r="S22" s="48">
        <f>IF(OR(ISBLANK(C21),C21="SELECT TYPE"),1,IF(OR(C21="acro-a",C21="acro-b",C21="acro-c",C21="acro-p"),0))</f>
        <v>0</v>
      </c>
      <c r="T22" s="48" t="str" cm="1">
        <f t="array" aca="1" ref="T22" ca="1">IFERROR(_xlfn.XLOOKUP(G22,INDIRECT(AC22),INDIRECT(AC22)),1)</f>
        <v>StH</v>
      </c>
      <c r="U22" s="48" t="str" cm="1">
        <f t="array" aca="1" ref="U22" ca="1">IFERROR(_xlfn.XLOOKUP(H22,INDIRECT(AD22),INDIRECT(AD22)),1)</f>
        <v>Px1P</v>
      </c>
      <c r="V22" s="48" cm="1">
        <f t="array" aca="1" ref="V22" ca="1">IFERROR(_xlfn.XLOOKUP(I22,INDIRECT(AE22),INDIRECT(AE22)),1)</f>
        <v>0</v>
      </c>
      <c r="W22" s="48" t="str" cm="1">
        <f t="array" aca="1" ref="W22" ca="1">IFERROR(_xlfn.XLOOKUP(J22,INDIRECT(AF22),INDIRECT(AF22)),1)</f>
        <v>Ow</v>
      </c>
      <c r="X22" s="48" t="str" cm="1">
        <f t="array" aca="1" ref="X22" ca="1">IFERROR(_xlfn.XLOOKUP(K22,INDIRECT(AG22),INDIRECT(AG22)),1)</f>
        <v>2ow</v>
      </c>
      <c r="Y22" s="48" cm="1">
        <f t="array" aca="1" ref="Y22" ca="1">IFERROR(_xlfn.XLOOKUP(L22,INDIRECT(AH22),INDIRECT(AH22)),1)</f>
        <v>0</v>
      </c>
      <c r="Z22" s="48" cm="1">
        <f t="array" aca="1" ref="Z22" ca="1">IFERROR(_xlfn.XLOOKUP(M22,INDIRECT(AI22),INDIRECT(AI22)),1)</f>
        <v>0</v>
      </c>
      <c r="AA22" s="48" cm="1">
        <f t="array" aca="1" ref="AA22" ca="1">IFERROR(_xlfn.XLOOKUP(N22,INDIRECT(AJ22),INDIRECT(AJ22)),1)</f>
        <v>0</v>
      </c>
      <c r="AB22" s="48" cm="1">
        <f t="array" aca="1" ref="AB22" ca="1">IFERROR(_xlfn.XLOOKUP(O22,INDIRECT(AK22),INDIRECT(AK22)),1)</f>
        <v>0</v>
      </c>
      <c r="AC22" s="48" t="str">
        <f>IF($C21="Acro-A","Cons_A",IF($C21="Acro-B","Cons_B",IF($C21="Acro-C","Cons_C",IF($C21="Acro-P","Cons_P"))))</f>
        <v>Cons_B</v>
      </c>
      <c r="AD22" s="48" t="str">
        <f>IF($C21="Acro-A","Conn_A",IF($C21="Acro-B","Conn_B",IF($C21="Acro-C","Conn_C",IF($C21="Acro-P","Conn_P"))))</f>
        <v>Conn_B</v>
      </c>
      <c r="AE22" s="48" t="str">
        <f>IF($C21="Acro-A","Dir_A",IF($C21="Acro-B","Dir_B",IF($C21="Acro-C","Dir_C",IF($C21="Acro-P","Dir_P"))))</f>
        <v>Dir_B</v>
      </c>
      <c r="AF22" s="48" t="str">
        <f>IF($C21="Acro-A","Pos1_A",IF($C21="Acro-B","Pos1_B",IF($C21="Acro-C","Pos1_C",IF($C21="Acro-P","Pos1_P"))))</f>
        <v>Pos1_B</v>
      </c>
      <c r="AG22" s="48" t="str">
        <f>IF($C21="Acro-A","Pos2_A",IF($C21="Acro-B","Pos2_B",IF($C21="Acro-C","Pos2_C",IF($C21="Acro-P","Pos2_P"))))</f>
        <v>Pos2_B</v>
      </c>
      <c r="AH22" s="48" t="str">
        <f>IF($C21="Acro-A","RotB_A",IF($C21="Acro-B","RotB_B",IF($C21="Acro-C","RotB_C",IF($C21="Acro-P","RotB_P"))))</f>
        <v>RotB_B</v>
      </c>
      <c r="AI22" s="48" t="str">
        <f>IF($C21="Acro-A","Rot_A",IF($C21="Acro-B","Rot_B",IF($C21="Acro-C","Rot_C",IF($C21="Acro-P","Rot_P"))))</f>
        <v>Rot_B</v>
      </c>
      <c r="AJ22" s="48" t="str">
        <f>IF($C21="Acro-A","Bon1_A",IF($C21="Acro-B","Bon1_B",IF($C21="Acro-C","Bon1_C",IF($C21="Acro-P","Bon1_P"))))</f>
        <v>Bon1_B</v>
      </c>
      <c r="AK22" s="48" t="str">
        <f>IF($C21="Acro-A","Bon1_A",IF($C21="Acro-B","Bon1_B",IF($C21="Acro-C","Bon1_C",IF($C21="Acro-P","Bon1_P"))))</f>
        <v>Bon1_B</v>
      </c>
      <c r="AL22" s="48" t="str">
        <f>IF($C21="Acro-A","ConsNot_A",IF($C21="Acro-B","ConsNot_B",IF($C21="Acro-C","ConsNot_C",IF($C21="Acro-P","ConsNot_P"))))</f>
        <v>ConsNot_B</v>
      </c>
      <c r="AM22" s="48" t="str">
        <f>IF($C21="Acro-A","ConnNot_A",IF($C21="Acro-B","ConnNot_B",IF($C21="Acro-C","ConnNot_C",IF($C21="Acro-P","ConnNot_P"))))</f>
        <v>ConnNot_B</v>
      </c>
      <c r="AN22" s="48" t="str">
        <f>IF($C21="Acro-A","DirNot_A",IF($C21="Acro-B","DirNot_B",IF($C21="Acro-C","DirNot_C",IF($C21="Acro-P","DirNot_P"))))</f>
        <v>DirNot_B</v>
      </c>
      <c r="AO22" s="48" t="str">
        <f>IF($C21="Acro-A","Pos1Not_A",IF($C21="Acro-B","Pos1Not_B",IF($C21="Acro-C","Pos1Not_C",IF($C21="Acro-P","Pos1Not_P"))))</f>
        <v>Pos1Not_B</v>
      </c>
      <c r="AP22" s="48" t="str">
        <f>IF($C21="Acro-A","Pos2Not_A",IF($C21="Acro-B","Pos2Not_B",IF($C21="Acro-C","Pos2Not_C",IF($C21="Acro-P","Pos2Not_P"))))</f>
        <v>Pos2Not_B</v>
      </c>
      <c r="AQ22" s="48" t="str">
        <f>IF($C21="Acro-A","RotBNot_A",IF($C21="Acro-B","RotBNot_B",IF($C21="Acro-C","RotBNot_C",IF($C21="Acro-P","RotBNot_P"))))</f>
        <v>RotBNot_B</v>
      </c>
      <c r="AR22" s="48" t="str">
        <f>IF($C21="Acro-A","RotNot_A",IF($C21="Acro-B","RotNot_B",IF($C21="Acro-C","RotNot_C",IF($C21="Acro-P","RotNot_P"))))</f>
        <v>RotNot_B</v>
      </c>
      <c r="AS22" s="48" t="str">
        <f>IF($C21="Acro-A","Bon1Not_A",IF($C21="Acro-B","Bon1Not_B",IF($C21="Acro-C","Bon1Not_C",IF($C21="Acro-P","Bon1Not_P"))))</f>
        <v>Bon1Not_B</v>
      </c>
      <c r="AT22" s="48" t="str">
        <f>IF($C21="Acro-A","Bon1Not_A",IF($C21="Acro-B","Bon1Not_B",IF($C21="Acro-C","Bon1Not_C",IF($C21="Acro-P","Bon1Not_P"))))</f>
        <v>Bon1Not_B</v>
      </c>
      <c r="AU22" s="48" t="str">
        <f>IF($C21="Acro-A","ConsDD_A",IF($C21="Acro-B","ConsDD_B",IF($C21="Acro-C","ConsDD_C",IF($C21="Acro-P","ConsDD_P"))))</f>
        <v>ConsDD_B</v>
      </c>
      <c r="AV22" s="48" t="str">
        <f>IF($C21="Acro-A","ConnDD_A",IF($C21="Acro-B","ConnDD_B",IF($C21="Acro-C","ConnDD_C",IF($C21="Acro-P","ConnDD_P"))))</f>
        <v>ConnDD_B</v>
      </c>
      <c r="AW22" s="48" t="str">
        <f>IF($C21="Acro-A","DirDD_A",IF($C21="Acro-B","DirDD_B",IF($C21="Acro-C","DirDD_C",IF($C21="Acro-P","DirDD_P"))))</f>
        <v>DirDD_B</v>
      </c>
      <c r="AX22" s="48" t="str">
        <f>IF($C21="Acro-A","Pos1DD_A",IF($C21="Acro-B","Pos1DD_B",IF($C21="Acro-C","Pos1DD_C",IF($C21="Acro-P","Pos1DD_P"))))</f>
        <v>Pos1DD_B</v>
      </c>
      <c r="AY22" s="48" t="str">
        <f>IF($C21="Acro-A","Pos2DD_A",IF($C21="Acro-B","Pos2DD_B",IF($C21="Acro-C","Pos2DD_C",IF($C21="Acro-P","Pos2DD_P"))))</f>
        <v>Pos2DD_B</v>
      </c>
      <c r="AZ22" s="48" t="str">
        <f>IF($C21="Acro-A","RotBDD_A",IF($C21="Acro-B","RotBDD_B",IF($C21="Acro-C","RotBDD_C",IF($C21="Acro-P","RotBDD_P"))))</f>
        <v>RotBDD_B</v>
      </c>
      <c r="BA22" s="48" t="str">
        <f>IF($C21="Acro-A","RotDD_A",IF($C21="Acro-B","RotDD_B",IF($C21="Acro-C","RotDD_C",IF($C21="Acro-P","RotDD_P"))))</f>
        <v>RotDD_B</v>
      </c>
      <c r="BB22" s="48" t="str">
        <f>IF($C21="Acro-A","Bon1DD_A",IF($C21="Acro-B","Bon1DD_B",IF($C21="Acro-C","Bon1DD_C",IF($C21="Acro-P","Bon1DD_P"))))</f>
        <v>Bon1DD_B</v>
      </c>
      <c r="BC22" s="48" t="str">
        <f>IF($C21="Acro-A","Bon1DD_A",IF($C21="Acro-B","Bon1DD_B",IF($C21="Acro-C","Bon1DD_C",IF($C21="Acro-P","Bon1DD_P"))))</f>
        <v>Bon1DD_B</v>
      </c>
      <c r="BD22" s="48" t="str">
        <f>IF($C21="Acro-A","Pos1Var_A",IF($C21="Acro-B","Pos1Var_B",IF($C21="Acro-C","Pos1Var_C",IF($C21="Acro-P","Pos1Var_P"))))</f>
        <v>Pos1Var_B</v>
      </c>
      <c r="BE22" s="48" t="str">
        <f>IF($C21="Acro-A","Pos2Var_A",IF($C21="Acro-B","Pos2Var_B",IF($C21="Acro-C","Pos2Var_C",IF($C21="Acro-P","Pos2Var_P"))))</f>
        <v>Pos2Var_B</v>
      </c>
      <c r="BF22" s="48" t="str">
        <f>IF($C21="Acro-A","Bon1Var_A",IF($C21="Acro-B","Bon1Var_B",IF($C21="Acro-C","Bon1Var_C",IF($C21="Acro-P","Bon1Var_P"))))</f>
        <v>Bon1Var_B</v>
      </c>
      <c r="BG22" s="48" t="str">
        <f>IF($C21="Acro-A","Bon1Var_A",IF($C21="Acro-B","Bon1Var_B",IF($C21="Acro-C","Bon1Var_C",IF($C21="Acro-P","Bon1Var_P"))))</f>
        <v>Bon1Var_B</v>
      </c>
      <c r="BH22" s="48" cm="1">
        <f t="array" aca="1" ref="BH22" ca="1">IFERROR(INDEX(INDIRECT(BD22),MATCH(TRUE,EXACT(J22,INDIRECT(AF22)),0)),0)</f>
        <v>0</v>
      </c>
      <c r="BI22" s="48" cm="1">
        <f t="array" aca="1" ref="BI22" ca="1">IFERROR(INDEX(INDIRECT(BE22),MATCH(TRUE,EXACT(K22,INDIRECT(AG22)),0)),0)</f>
        <v>22</v>
      </c>
      <c r="BJ22" s="48" cm="1">
        <f t="array" aca="1" ref="BJ22" ca="1">IFERROR(INDEX(INDIRECT(BF22),MATCH(TRUE,EXACT(N22,INDIRECT(AJ22)),0)),0)</f>
        <v>0</v>
      </c>
      <c r="BK22" s="48" cm="1">
        <f t="array" aca="1" ref="BK22" ca="1">IFERROR(INDEX(INDIRECT(BG22),MATCH(TRUE,EXACT(O22,INDIRECT(AK22)),0)),0)</f>
        <v>0</v>
      </c>
      <c r="BL22" s="48" t="str">
        <f ca="1">IF(BH22=0,"ok",IF(BH22=BI22,"no","ok"))</f>
        <v>ok</v>
      </c>
      <c r="BM22" s="48" t="str">
        <f ca="1">IF(BJ22=0,"ok",IF(BJ22=BK22,"no","ok"))</f>
        <v>ok</v>
      </c>
      <c r="BN22" s="48" t="str">
        <f>IFERROR(IF(_xlfn.XLOOKUP(AC22,Requirements!$B:$B,Requirements!$C:$C)=0,"no","ok"),"")</f>
        <v>ok</v>
      </c>
      <c r="BO22" s="48" t="str">
        <f>IFERROR(IF(_xlfn.XLOOKUP(AD22,Requirements!$B:$B,Requirements!$C:$C)=0,"no","ok"),"")</f>
        <v>ok</v>
      </c>
      <c r="BP22" s="48" t="str">
        <f>IFERROR(IF(_xlfn.XLOOKUP(AE22,Requirements!$B:$B,Requirements!$C:$C)=0,"no","ok"),"")</f>
        <v>no</v>
      </c>
      <c r="BQ22" s="48" t="str">
        <f>IFERROR(IF(_xlfn.XLOOKUP(AF22,Requirements!$B:$B,Requirements!$C:$C)=0,"no","ok"),"")</f>
        <v>ok</v>
      </c>
      <c r="BR22" s="48" t="str">
        <f>IFERROR(IF(_xlfn.XLOOKUP(AG22,Requirements!$B:$B,Requirements!$C:$C)=0,"no","ok"),"")</f>
        <v>ok</v>
      </c>
      <c r="BS22" s="48" t="str">
        <f>IFERROR(IF(_xlfn.XLOOKUP(AH22,Requirements!$B:$B,Requirements!$C:$C)=0,"no","ok"),"")</f>
        <v>ok</v>
      </c>
      <c r="BT22" s="48" t="str">
        <f>IFERROR(IF(_xlfn.XLOOKUP(AI22,Requirements!$B:$B,Requirements!$C:$C)=0,"no","ok"),"")</f>
        <v>no</v>
      </c>
      <c r="BU22" s="48" t="str">
        <f>IFERROR(IF(_xlfn.XLOOKUP(AJ22,Requirements!$B:$B,Requirements!$C:$C)=0,"no","ok"),"")</f>
        <v>ok</v>
      </c>
      <c r="BV22" s="48" t="str">
        <f>IFERROR(IF(_xlfn.XLOOKUP(AK22,Requirements!$B:$B,Requirements!$C:$C)=0,"no","ok"),"")</f>
        <v>ok</v>
      </c>
      <c r="BW22" s="48" t="str">
        <f>IFERROR(IF(_xlfn.XLOOKUP(AC22,Requirements!$B:$B,Requirements!$D:$D)=0,"no","ok"),"")</f>
        <v>ok</v>
      </c>
      <c r="BX22" s="48" t="str">
        <f>IFERROR(IF(_xlfn.XLOOKUP(AD22,Requirements!$B:$B,Requirements!$D:$D)=0,"no","ok"),"")</f>
        <v>ok</v>
      </c>
      <c r="BY22" s="48" t="str">
        <f>IFERROR(IF(_xlfn.XLOOKUP(AE22,Requirements!$B:$B,Requirements!$D:$D)=0,"no","ok"),"")</f>
        <v>no</v>
      </c>
      <c r="BZ22" s="48" t="str">
        <f>IFERROR(IF(_xlfn.XLOOKUP(AF22,Requirements!$B:$B,Requirements!$D:$D)=0,"no","ok"),"")</f>
        <v>ok</v>
      </c>
      <c r="CA22" s="48" t="str">
        <f>IFERROR(IF(_xlfn.XLOOKUP(AG22,Requirements!$B:$B,Requirements!$D:$D)=0,"no","ok"),"")</f>
        <v>no</v>
      </c>
      <c r="CB22" s="48" t="str">
        <f>IFERROR(IF(_xlfn.XLOOKUP(AH22,Requirements!$B:$B,Requirements!$D:$D)=0,"no","ok"),"")</f>
        <v>no</v>
      </c>
      <c r="CC22" s="48" t="str">
        <f>IFERROR(IF(_xlfn.XLOOKUP(AI22,Requirements!$B:$B,Requirements!$D:$D)=0,"no","ok"),"")</f>
        <v>no</v>
      </c>
      <c r="CD22" s="48" t="str">
        <f>IFERROR(IF(_xlfn.XLOOKUP(AJ22,Requirements!$B:$B,Requirements!$D:$D)=0,"no","ok"),"")</f>
        <v>no</v>
      </c>
      <c r="CE22" s="48" t="str">
        <f>IFERROR(IF(_xlfn.XLOOKUP(AK22,Requirements!$B:$B,Requirements!$D:$D)=0,"no","ok"),"")</f>
        <v>no</v>
      </c>
      <c r="CF22" s="48">
        <f t="shared" ref="CF22:CN22" si="8">IF(AND(BW22="ok",ISBLANK(G22)),1,0)</f>
        <v>0</v>
      </c>
      <c r="CG22" s="48">
        <f t="shared" si="8"/>
        <v>0</v>
      </c>
      <c r="CH22" s="48">
        <f t="shared" si="8"/>
        <v>0</v>
      </c>
      <c r="CI22" s="48">
        <f t="shared" si="8"/>
        <v>0</v>
      </c>
      <c r="CJ22" s="48">
        <f t="shared" si="8"/>
        <v>0</v>
      </c>
      <c r="CK22" s="48">
        <f t="shared" si="8"/>
        <v>0</v>
      </c>
      <c r="CL22" s="48">
        <f t="shared" si="8"/>
        <v>0</v>
      </c>
      <c r="CM22" s="48">
        <f t="shared" si="8"/>
        <v>0</v>
      </c>
      <c r="CN22" s="48">
        <f t="shared" si="8"/>
        <v>0</v>
      </c>
      <c r="CO22" s="48" t="str">
        <f>IF(NOT(C21="SELECT TYPE"),RIGHT(C21,1),"")</f>
        <v>B</v>
      </c>
      <c r="CP22" s="48" t="str">
        <f ca="1">IF(BH22=0,"",CONCATENATE(CO22,"&amp;",BH22))</f>
        <v/>
      </c>
      <c r="CQ22" s="48" t="str">
        <f ca="1">IF(BI22=0,"",CONCATENATE(CO22,"&amp;",BI22))</f>
        <v>B&amp;22</v>
      </c>
      <c r="CR22" s="48" t="str">
        <f ca="1">IF(LEN(CP22)=0,"",COUNTIF($CP$6:$CQ$50,CP22))</f>
        <v/>
      </c>
      <c r="CS22" s="48">
        <f ca="1">IF(LEN(CQ22)=0,"",COUNTIF($CP$6:$CQ$50,CQ22))</f>
        <v>2</v>
      </c>
      <c r="CT22" s="48" t="str">
        <f ca="1">IF(T22&lt;=1,"",CONCATENATE(CO22,"&amp;",T22))</f>
        <v>B&amp;StH</v>
      </c>
      <c r="CU22" s="48">
        <f ca="1">IF(LEN(CT22)=0,"",COUNTIF($CT$6:$CT$50,CT22))</f>
        <v>1</v>
      </c>
      <c r="CV22" s="48" t="str">
        <f ca="1">IF(U22&lt;=1,"",CONCATENATE(CO22,"&amp;",U22))</f>
        <v>B&amp;Px1P</v>
      </c>
      <c r="CW22" s="48">
        <f ca="1">IF(LEN(CV22)=0,"",COUNTIF($CV$6:$CV$50,CV22))</f>
        <v>1</v>
      </c>
      <c r="CX22" s="48">
        <f ca="1">IF(LEN(CR22)=0,0,IF(CR22&gt;1,1,0))</f>
        <v>0</v>
      </c>
      <c r="CY22" s="48">
        <f ca="1">IF(LEN(CS22)=0,0,IF(CS22&gt;1,1,0))</f>
        <v>1</v>
      </c>
      <c r="CZ22" s="48">
        <f ca="1">IF(LEN(CU22)=0,0,IF(CU22&gt;1,1,0))</f>
        <v>0</v>
      </c>
      <c r="DA22" s="48">
        <f ca="1">IF(LEN(CW22)=0,0,IF(CW22&gt;1,1,0))</f>
        <v>0</v>
      </c>
      <c r="DB22" s="48">
        <f ca="1">IF(CO22="A",IF(OR(CX22&gt;0,CY22&gt;0),1,0),IF(CO22="B",IF(OR(CZ22&gt;0,DA22&gt;0),1,0),IF(CO22="C",IF(CZ22&gt;0,1,0),IF(CO22="P",IF(OR(CX22&gt;0,CY22&gt;0,CZ22&gt;0,DA22&gt;0),1,0)))))</f>
        <v>0</v>
      </c>
      <c r="DC22" s="48" t="str">
        <f ca="1">IF(DB22&gt;0,"警告:このアクロは、同じグループ内の別のアクロと「同じ」です","明確なACRO")</f>
        <v>明確なACRO</v>
      </c>
    </row>
    <row r="23" spans="2:107" ht="16.5" customHeight="1" x14ac:dyDescent="0.35">
      <c r="B23" s="167"/>
      <c r="C23" s="179"/>
      <c r="D23" s="171"/>
      <c r="E23" s="171"/>
      <c r="F23" s="57" t="s">
        <v>78</v>
      </c>
      <c r="G23" s="117" cm="1">
        <f t="array" aca="1" ref="G23" ca="1">IF(OR(ISBLANK(G22),G22="N/A"),"",IFERROR(INDEX(INDIRECT(AU22), MATCH(TRUE, EXACT(G22, INDIRECT(AC22)), 0)),0))</f>
        <v>1.1000000000000001</v>
      </c>
      <c r="H23" s="118" cm="1">
        <f t="array" aca="1" ref="H23" ca="1">IF(OR(ISBLANK(H22),H22="N/A"),"",IFERROR(INDEX(INDIRECT(AV22), MATCH(TRUE, EXACT(H22, INDIRECT(AD22)), 0)),0))</f>
        <v>1.1000000000000001</v>
      </c>
      <c r="I23" s="118" t="str" cm="1">
        <f t="array" aca="1" ref="I23" ca="1">IF(OR(ISBLANK(I22),I22="N/A"),"",IFERROR(INDEX(INDIRECT(AW22), MATCH(TRUE, EXACT(I22, INDIRECT(AE22)), 0)),0))</f>
        <v/>
      </c>
      <c r="J23" s="118" cm="1">
        <f t="array" aca="1" ref="J23" ca="1">IF(OR(ISBLANK(J22),J22="N/A"),"",IFERROR(INDEX(INDIRECT(AX22), MATCH(TRUE, EXACT(J22, INDIRECT(AF22)), 0)),0))</f>
        <v>0</v>
      </c>
      <c r="K23" s="118" cm="1">
        <f t="array" aca="1" ref="K23" ca="1">IF(OR(ISBLANK(K22),K22="N/A"),"",IFERROR(INDEX(INDIRECT(AY22), MATCH(TRUE, EXACT(K22, INDIRECT(AG22)), 0)),0))</f>
        <v>0.17499999999999999</v>
      </c>
      <c r="L23" s="118" t="str" cm="1">
        <f t="array" aca="1" ref="L23" ca="1">IF(OR(ISBLANK(L22),L22="N/A"),"",IFERROR(INDEX(INDIRECT(AZ22), MATCH(TRUE, EXACT(L22, INDIRECT(AH22)), 0)),0))</f>
        <v/>
      </c>
      <c r="M23" s="118" t="str" cm="1">
        <f t="array" aca="1" ref="M23" ca="1">IF(OR(ISBLANK(M22),M22="N/A"),"",IFERROR(INDEX(INDIRECT(BA22), MATCH(TRUE, EXACT(M22, INDIRECT(AI22)), 0)),0))</f>
        <v/>
      </c>
      <c r="N23" s="118" t="str" cm="1">
        <f t="array" aca="1" ref="N23" ca="1">IF(OR(ISBLANK(N22),N22="N/A"),"",IFERROR(INDEX(INDIRECT(BB22), MATCH(TRUE, EXACT(N22, INDIRECT(AJ22)), 0)),0))</f>
        <v/>
      </c>
      <c r="O23" s="119" t="str" cm="1">
        <f t="array" aca="1" ref="O23" ca="1">IF(OR(ISBLANK(O22),O22="N/A"),"",IFERROR(INDEX(INDIRECT(BC22), MATCH(TRUE, EXACT(O22, INDIRECT(AK22)), 0)),0))</f>
        <v/>
      </c>
      <c r="P23" s="174">
        <f ca="1">IF(D21="有効なACRO",SUM(G23:O23),IF(D21="アクロタイプを選択","最初にタイプを選択","誤りを修正"))</f>
        <v>2.375</v>
      </c>
      <c r="Q23" s="176">
        <f ca="1">IF(D21="有効なACRO",P23+0.5,IF(D21="アクロタイプを選択","最初にタイプを選択","誤りを修正"))</f>
        <v>2.875</v>
      </c>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CO23" s="48"/>
      <c r="CP23" s="48"/>
      <c r="CQ23" s="48"/>
      <c r="CR23" s="48"/>
      <c r="CS23" s="48"/>
      <c r="CT23" s="48"/>
      <c r="CU23" s="48"/>
      <c r="CV23" s="48"/>
      <c r="CW23" s="48"/>
      <c r="CX23" s="48"/>
      <c r="CY23" s="48"/>
      <c r="CZ23" s="48"/>
      <c r="DA23" s="48"/>
      <c r="DB23" s="48"/>
      <c r="DC23" s="48"/>
    </row>
    <row r="24" spans="2:107" ht="37" customHeight="1" thickBot="1" x14ac:dyDescent="0.4">
      <c r="B24" s="167"/>
      <c r="C24" s="180"/>
      <c r="D24" s="171"/>
      <c r="E24" s="171"/>
      <c r="F24" s="58" t="s">
        <v>79</v>
      </c>
      <c r="G24" s="120" t="str" cm="1">
        <f t="array" aca="1" ref="G24" ca="1">IF(OR(ISBLANK(G22),G22="N/A"),"",IFERROR(INDEX(INDIRECT(AL22), MATCH(TRUE, EXACT(G22, INDIRECT(AC22)), 0)),""))</f>
        <v>Stack head down</v>
      </c>
      <c r="H24" s="121" t="str" cm="1">
        <f t="array" aca="1" ref="H24" ca="1">IF(OR(ISBLANK(H22),H22="N/A"),"",IFERROR(INDEX(INDIRECT(AM22), MATCH(TRUE, EXACT(H22, INDIRECT(AD22)), 0)),""))</f>
        <v>1 palm on palms xsmall</v>
      </c>
      <c r="I24" s="121" t="str" cm="1">
        <f t="array" aca="1" ref="I24" ca="1">IF(OR(ISBLANK(I22),I22="N/A"),"",IFERROR(INDEX(INDIRECT(AN22), MATCH(TRUE, EXACT(I22, INDIRECT(AE22)), 0)),""))</f>
        <v/>
      </c>
      <c r="J24" s="121" t="str" cm="1">
        <f t="array" aca="1" ref="J24" ca="1">IF(OR(ISBLANK(J22),J22="N/A"),"",IFERROR(INDEX(INDIRECT(AO22), MATCH(TRUE, EXACT(J22, INDIRECT(AF22)), 0)),""))</f>
        <v/>
      </c>
      <c r="K24" s="121" t="str" cm="1">
        <f t="array" aca="1" ref="K24" ca="1">IF(OR(ISBLANK(K22),K22="N/A"),"",IFERROR(INDEX(INDIRECT(AP22), MATCH(TRUE, EXACT(K22, INDIRECT(AG22)), 0)),""))</f>
        <v>Owl</v>
      </c>
      <c r="L24" s="121" t="str" cm="1">
        <f t="array" aca="1" ref="L24" ca="1">IF(OR(ISBLANK(L22),L22="N/A"),"",IFERROR(INDEX(INDIRECT(AQ22), MATCH(TRUE, EXACT(L22, INDIRECT(AH22)), 0)),""))</f>
        <v/>
      </c>
      <c r="M24" s="121" t="str" cm="1">
        <f t="array" aca="1" ref="M24" ca="1">IF(OR(ISBLANK(M22),M22="N/A"),"",IFERROR(INDEX(INDIRECT(AR22), MATCH(TRUE, EXACT(M22, INDIRECT(AI22)), 0)),""))</f>
        <v/>
      </c>
      <c r="N24" s="121" t="str" cm="1">
        <f t="array" aca="1" ref="N24" ca="1">IF(OR(ISBLANK(N22),N22="N/A"),"",IFERROR(INDEX(INDIRECT(AS22), MATCH(TRUE, EXACT(N22, INDIRECT(AJ22)), 0)),""))</f>
        <v/>
      </c>
      <c r="O24" s="122" t="str" cm="1">
        <f t="array" aca="1" ref="O24" ca="1">IF(OR(ISBLANK(O22),O22="N/A"),"",IFERROR(INDEX(INDIRECT(AT22), MATCH(TRUE, EXACT(O22, INDIRECT(AK22)), 0)),""))</f>
        <v/>
      </c>
      <c r="P24" s="175"/>
      <c r="Q24" s="177"/>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CO24" s="48"/>
      <c r="CP24" s="48"/>
      <c r="CQ24" s="48"/>
      <c r="CR24" s="48"/>
      <c r="CS24" s="48"/>
      <c r="CT24" s="48"/>
      <c r="CU24" s="48"/>
      <c r="CV24" s="48"/>
      <c r="CW24" s="48"/>
      <c r="CX24" s="48"/>
      <c r="CY24" s="48"/>
      <c r="CZ24" s="48"/>
      <c r="DA24" s="48"/>
      <c r="DB24" s="48"/>
      <c r="DC24" s="48"/>
    </row>
    <row r="25" spans="2:107" ht="21.65" customHeight="1" thickBot="1" x14ac:dyDescent="0.4">
      <c r="B25" s="166">
        <v>6</v>
      </c>
      <c r="C25" s="178" t="s">
        <v>827</v>
      </c>
      <c r="D25" s="170" t="str">
        <f t="shared" ref="D25" ca="1" si="9">IF(S26=1,"アクロタイプを選択",IF(SUM(T26:AB26)&gt;0,"コードが アクロタイプと一致しません",IF(BL26="no","ポジションは異なるバリエーションでなければなりません",IF(SUM(CF26:CN26)&gt;0,"最小コンポーネントがありません",IF(BM26="no","これらのボーナスを一緒に申告することはできません","有効なACRO")))))</f>
        <v>最小コンポーネントがありません</v>
      </c>
      <c r="E25" s="170" t="str">
        <f ca="1">IF(D25="valid acro",DC26,"")</f>
        <v/>
      </c>
      <c r="F25" s="56" t="s">
        <v>47</v>
      </c>
      <c r="G25" s="5" t="s">
        <v>48</v>
      </c>
      <c r="H25" s="6" t="s">
        <v>49</v>
      </c>
      <c r="I25" s="6" t="s">
        <v>50</v>
      </c>
      <c r="J25" s="6" t="s">
        <v>51</v>
      </c>
      <c r="K25" s="7" t="s">
        <v>52</v>
      </c>
      <c r="L25" s="8" t="s">
        <v>53</v>
      </c>
      <c r="M25" s="8" t="s">
        <v>54</v>
      </c>
      <c r="N25" s="6" t="s">
        <v>55</v>
      </c>
      <c r="O25" s="9" t="s">
        <v>56</v>
      </c>
      <c r="P25" s="123" t="s">
        <v>57</v>
      </c>
      <c r="Q25" s="124" t="s">
        <v>58</v>
      </c>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CO25" s="48"/>
      <c r="CP25" s="48"/>
      <c r="CQ25" s="48"/>
      <c r="CR25" s="48"/>
      <c r="CS25" s="48"/>
      <c r="CT25" s="48"/>
      <c r="CU25" s="48"/>
      <c r="CV25" s="48"/>
      <c r="CW25" s="48"/>
      <c r="CX25" s="48"/>
      <c r="CY25" s="48"/>
      <c r="CZ25" s="48"/>
      <c r="DA25" s="48"/>
      <c r="DB25" s="48"/>
      <c r="DC25" s="48"/>
    </row>
    <row r="26" spans="2:107" ht="21" customHeight="1" x14ac:dyDescent="0.35">
      <c r="B26" s="167"/>
      <c r="C26" s="179"/>
      <c r="D26" s="171"/>
      <c r="E26" s="171"/>
      <c r="F26" s="57" t="s">
        <v>77</v>
      </c>
      <c r="G26" s="45"/>
      <c r="H26" s="46"/>
      <c r="I26" s="46"/>
      <c r="J26" s="46"/>
      <c r="K26" s="46"/>
      <c r="L26" s="46"/>
      <c r="M26" s="46"/>
      <c r="N26" s="46"/>
      <c r="O26" s="47"/>
      <c r="P26" s="172" t="str">
        <f ca="1">IF(D25="有効なACRO",CONCATENATE(CO26,"-",G26,IF(H26="","",CONCATENATE("-",H26)),IF(I26="","",CONCATENATE("-",I26)),CONCATENATE("-",J26),IF(K26="","",CONCATENATE("/",K26)),IF(L26="","",CONCATENATE("-",L26)),IF(M26="","",CONCATENATE("-",M26)),IF(N26="","",CONCATENATE("-",N26)),IF(O26="","",CONCATENATE("/",O26))),"")</f>
        <v/>
      </c>
      <c r="Q26" s="173"/>
      <c r="S26" s="48">
        <f>IF(OR(ISBLANK(C25),C25="SELECT TYPE"),1,IF(OR(C25="acro-a",C25="acro-b",C25="acro-c",C25="acro-p"),0))</f>
        <v>0</v>
      </c>
      <c r="T26" s="48" cm="1">
        <f t="array" aca="1" ref="T26" ca="1">IFERROR(_xlfn.XLOOKUP(G26,INDIRECT(AC26),INDIRECT(AC26)),1)</f>
        <v>0</v>
      </c>
      <c r="U26" s="48" cm="1">
        <f t="array" aca="1" ref="U26" ca="1">IFERROR(_xlfn.XLOOKUP(H26,INDIRECT(AD26),INDIRECT(AD26)),1)</f>
        <v>0</v>
      </c>
      <c r="V26" s="48" cm="1">
        <f t="array" aca="1" ref="V26" ca="1">IFERROR(_xlfn.XLOOKUP(I26,INDIRECT(AE26),INDIRECT(AE26)),1)</f>
        <v>0</v>
      </c>
      <c r="W26" s="48" cm="1">
        <f t="array" aca="1" ref="W26" ca="1">IFERROR(_xlfn.XLOOKUP(J26,INDIRECT(AF26),INDIRECT(AF26)),1)</f>
        <v>0</v>
      </c>
      <c r="X26" s="48" cm="1">
        <f t="array" aca="1" ref="X26" ca="1">IFERROR(_xlfn.XLOOKUP(K26,INDIRECT(AG26),INDIRECT(AG26)),1)</f>
        <v>0</v>
      </c>
      <c r="Y26" s="48" cm="1">
        <f t="array" aca="1" ref="Y26" ca="1">IFERROR(_xlfn.XLOOKUP(L26,INDIRECT(AH26),INDIRECT(AH26)),1)</f>
        <v>0</v>
      </c>
      <c r="Z26" s="48" cm="1">
        <f t="array" aca="1" ref="Z26" ca="1">IFERROR(_xlfn.XLOOKUP(M26,INDIRECT(AI26),INDIRECT(AI26)),1)</f>
        <v>0</v>
      </c>
      <c r="AA26" s="48" cm="1">
        <f t="array" aca="1" ref="AA26" ca="1">IFERROR(_xlfn.XLOOKUP(N26,INDIRECT(AJ26),INDIRECT(AJ26)),1)</f>
        <v>0</v>
      </c>
      <c r="AB26" s="48" cm="1">
        <f t="array" aca="1" ref="AB26" ca="1">IFERROR(_xlfn.XLOOKUP(O26,INDIRECT(AK26),INDIRECT(AK26)),1)</f>
        <v>0</v>
      </c>
      <c r="AC26" s="48" t="str">
        <f>IF($C25="Acro-A","Cons_A",IF($C25="Acro-B","Cons_B",IF($C25="Acro-C","Cons_C",IF($C25="Acro-P","Cons_P"))))</f>
        <v>Cons_P</v>
      </c>
      <c r="AD26" s="48" t="str">
        <f>IF($C25="Acro-A","Conn_A",IF($C25="Acro-B","Conn_B",IF($C25="Acro-C","Conn_C",IF($C25="Acro-P","Conn_P"))))</f>
        <v>Conn_P</v>
      </c>
      <c r="AE26" s="48" t="str">
        <f>IF($C25="Acro-A","Dir_A",IF($C25="Acro-B","Dir_B",IF($C25="Acro-C","Dir_C",IF($C25="Acro-P","Dir_P"))))</f>
        <v>Dir_P</v>
      </c>
      <c r="AF26" s="48" t="str">
        <f>IF($C25="Acro-A","Pos1_A",IF($C25="Acro-B","Pos1_B",IF($C25="Acro-C","Pos1_C",IF($C25="Acro-P","Pos1_P"))))</f>
        <v>Pos1_P</v>
      </c>
      <c r="AG26" s="48" t="str">
        <f>IF($C25="Acro-A","Pos2_A",IF($C25="Acro-B","Pos2_B",IF($C25="Acro-C","Pos2_C",IF($C25="Acro-P","Pos2_P"))))</f>
        <v>Pos2_P</v>
      </c>
      <c r="AH26" s="48" t="str">
        <f>IF($C25="Acro-A","RotB_A",IF($C25="Acro-B","RotB_B",IF($C25="Acro-C","RotB_C",IF($C25="Acro-P","RotB_P"))))</f>
        <v>RotB_P</v>
      </c>
      <c r="AI26" s="48" t="str">
        <f>IF($C25="Acro-A","Rot_A",IF($C25="Acro-B","Rot_B",IF($C25="Acro-C","Rot_C",IF($C25="Acro-P","Rot_P"))))</f>
        <v>Rot_P</v>
      </c>
      <c r="AJ26" s="48" t="str">
        <f>IF($C25="Acro-A","Bon1_A",IF($C25="Acro-B","Bon1_B",IF($C25="Acro-C","Bon1_C",IF($C25="Acro-P","Bon1_P"))))</f>
        <v>Bon1_P</v>
      </c>
      <c r="AK26" s="48" t="str">
        <f>IF($C25="Acro-A","Bon1_A",IF($C25="Acro-B","Bon1_B",IF($C25="Acro-C","Bon1_C",IF($C25="Acro-P","Bon1_P"))))</f>
        <v>Bon1_P</v>
      </c>
      <c r="AL26" s="48" t="str">
        <f>IF($C25="Acro-A","ConsNot_A",IF($C25="Acro-B","ConsNot_B",IF($C25="Acro-C","ConsNot_C",IF($C25="Acro-P","ConsNot_P"))))</f>
        <v>ConsNot_P</v>
      </c>
      <c r="AM26" s="48" t="str">
        <f>IF($C25="Acro-A","ConnNot_A",IF($C25="Acro-B","ConnNot_B",IF($C25="Acro-C","ConnNot_C",IF($C25="Acro-P","ConnNot_P"))))</f>
        <v>ConnNot_P</v>
      </c>
      <c r="AN26" s="48" t="str">
        <f>IF($C25="Acro-A","DirNot_A",IF($C25="Acro-B","DirNot_B",IF($C25="Acro-C","DirNot_C",IF($C25="Acro-P","DirNot_P"))))</f>
        <v>DirNot_P</v>
      </c>
      <c r="AO26" s="48" t="str">
        <f>IF($C25="Acro-A","Pos1Not_A",IF($C25="Acro-B","Pos1Not_B",IF($C25="Acro-C","Pos1Not_C",IF($C25="Acro-P","Pos1Not_P"))))</f>
        <v>Pos1Not_P</v>
      </c>
      <c r="AP26" s="48" t="str">
        <f>IF($C25="Acro-A","Pos2Not_A",IF($C25="Acro-B","Pos2Not_B",IF($C25="Acro-C","Pos2Not_C",IF($C25="Acro-P","Pos2Not_P"))))</f>
        <v>Pos2Not_P</v>
      </c>
      <c r="AQ26" s="48" t="str">
        <f>IF($C25="Acro-A","RotBNot_A",IF($C25="Acro-B","RotBNot_B",IF($C25="Acro-C","RotBNot_C",IF($C25="Acro-P","RotBNot_P"))))</f>
        <v>RotBNot_P</v>
      </c>
      <c r="AR26" s="48" t="str">
        <f>IF($C25="Acro-A","RotNot_A",IF($C25="Acro-B","RotNot_B",IF($C25="Acro-C","RotNot_C",IF($C25="Acro-P","RotNot_P"))))</f>
        <v>RotNot_P</v>
      </c>
      <c r="AS26" s="48" t="str">
        <f>IF($C25="Acro-A","Bon1Not_A",IF($C25="Acro-B","Bon1Not_B",IF($C25="Acro-C","Bon1Not_C",IF($C25="Acro-P","Bon1Not_P"))))</f>
        <v>Bon1Not_P</v>
      </c>
      <c r="AT26" s="48" t="str">
        <f>IF($C25="Acro-A","Bon1Not_A",IF($C25="Acro-B","Bon1Not_B",IF($C25="Acro-C","Bon1Not_C",IF($C25="Acro-P","Bon1Not_P"))))</f>
        <v>Bon1Not_P</v>
      </c>
      <c r="AU26" s="48" t="str">
        <f>IF($C25="Acro-A","ConsDD_A",IF($C25="Acro-B","ConsDD_B",IF($C25="Acro-C","ConsDD_C",IF($C25="Acro-P","ConsDD_P"))))</f>
        <v>ConsDD_P</v>
      </c>
      <c r="AV26" s="48" t="str">
        <f>IF($C25="Acro-A","ConnDD_A",IF($C25="Acro-B","ConnDD_B",IF($C25="Acro-C","ConnDD_C",IF($C25="Acro-P","ConnDD_P"))))</f>
        <v>ConnDD_P</v>
      </c>
      <c r="AW26" s="48" t="str">
        <f>IF($C25="Acro-A","DirDD_A",IF($C25="Acro-B","DirDD_B",IF($C25="Acro-C","DirDD_C",IF($C25="Acro-P","DirDD_P"))))</f>
        <v>DirDD_P</v>
      </c>
      <c r="AX26" s="48" t="str">
        <f>IF($C25="Acro-A","Pos1DD_A",IF($C25="Acro-B","Pos1DD_B",IF($C25="Acro-C","Pos1DD_C",IF($C25="Acro-P","Pos1DD_P"))))</f>
        <v>Pos1DD_P</v>
      </c>
      <c r="AY26" s="48" t="str">
        <f>IF($C25="Acro-A","Pos2DD_A",IF($C25="Acro-B","Pos2DD_B",IF($C25="Acro-C","Pos2DD_C",IF($C25="Acro-P","Pos2DD_P"))))</f>
        <v>Pos2DD_P</v>
      </c>
      <c r="AZ26" s="48" t="str">
        <f>IF($C25="Acro-A","RotBDD_A",IF($C25="Acro-B","RotBDD_B",IF($C25="Acro-C","RotBDD_C",IF($C25="Acro-P","RotBDD_P"))))</f>
        <v>RotBDD_P</v>
      </c>
      <c r="BA26" s="48" t="str">
        <f>IF($C25="Acro-A","RotDD_A",IF($C25="Acro-B","RotDD_B",IF($C25="Acro-C","RotDD_C",IF($C25="Acro-P","RotDD_P"))))</f>
        <v>RotDD_P</v>
      </c>
      <c r="BB26" s="48" t="str">
        <f>IF($C25="Acro-A","Bon1DD_A",IF($C25="Acro-B","Bon1DD_B",IF($C25="Acro-C","Bon1DD_C",IF($C25="Acro-P","Bon1DD_P"))))</f>
        <v>Bon1DD_P</v>
      </c>
      <c r="BC26" s="48" t="str">
        <f>IF($C25="Acro-A","Bon1DD_A",IF($C25="Acro-B","Bon1DD_B",IF($C25="Acro-C","Bon1DD_C",IF($C25="Acro-P","Bon1DD_P"))))</f>
        <v>Bon1DD_P</v>
      </c>
      <c r="BD26" s="48" t="str">
        <f>IF($C25="Acro-A","Pos1Var_A",IF($C25="Acro-B","Pos1Var_B",IF($C25="Acro-C","Pos1Var_C",IF($C25="Acro-P","Pos1Var_P"))))</f>
        <v>Pos1Var_P</v>
      </c>
      <c r="BE26" s="48" t="str">
        <f>IF($C25="Acro-A","Pos2Var_A",IF($C25="Acro-B","Pos2Var_B",IF($C25="Acro-C","Pos2Var_C",IF($C25="Acro-P","Pos2Var_P"))))</f>
        <v>Pos2Var_P</v>
      </c>
      <c r="BF26" s="48" t="str">
        <f>IF($C25="Acro-A","Bon1Var_A",IF($C25="Acro-B","Bon1Var_B",IF($C25="Acro-C","Bon1Var_C",IF($C25="Acro-P","Bon1Var_P"))))</f>
        <v>Bon1Var_P</v>
      </c>
      <c r="BG26" s="48" t="str">
        <f>IF($C25="Acro-A","Bon1Var_A",IF($C25="Acro-B","Bon1Var_B",IF($C25="Acro-C","Bon1Var_C",IF($C25="Acro-P","Bon1Var_P"))))</f>
        <v>Bon1Var_P</v>
      </c>
      <c r="BH26" s="48" cm="1">
        <f t="array" aca="1" ref="BH26" ca="1">IFERROR(INDEX(INDIRECT(BD26),MATCH(TRUE,EXACT(J26,INDIRECT(AF26)),0)),0)</f>
        <v>0</v>
      </c>
      <c r="BI26" s="48" cm="1">
        <f t="array" aca="1" ref="BI26" ca="1">IFERROR(INDEX(INDIRECT(BE26),MATCH(TRUE,EXACT(K26,INDIRECT(AG26)),0)),0)</f>
        <v>0</v>
      </c>
      <c r="BJ26" s="48" cm="1">
        <f t="array" aca="1" ref="BJ26" ca="1">IFERROR(INDEX(INDIRECT(BF26),MATCH(TRUE,EXACT(N26,INDIRECT(AJ26)),0)),0)</f>
        <v>0</v>
      </c>
      <c r="BK26" s="48" cm="1">
        <f t="array" aca="1" ref="BK26" ca="1">IFERROR(INDEX(INDIRECT(BG26),MATCH(TRUE,EXACT(O26,INDIRECT(AK26)),0)),0)</f>
        <v>0</v>
      </c>
      <c r="BL26" s="48" t="str">
        <f ca="1">IF(BH26=0,"ok",IF(BH26=BI26,"no","ok"))</f>
        <v>ok</v>
      </c>
      <c r="BM26" s="48" t="str">
        <f ca="1">IF(BJ26=0,"ok",IF(BJ26=BK26,"no","ok"))</f>
        <v>ok</v>
      </c>
      <c r="BN26" s="48" t="str">
        <f>IFERROR(IF(_xlfn.XLOOKUP(AC26,Requirements!$B:$B,Requirements!$C:$C)=0,"no","ok"),"")</f>
        <v>ok</v>
      </c>
      <c r="BO26" s="48" t="str">
        <f>IFERROR(IF(_xlfn.XLOOKUP(AD26,Requirements!$B:$B,Requirements!$C:$C)=0,"no","ok"),"")</f>
        <v>ok</v>
      </c>
      <c r="BP26" s="48" t="str">
        <f>IFERROR(IF(_xlfn.XLOOKUP(AE26,Requirements!$B:$B,Requirements!$C:$C)=0,"no","ok"),"")</f>
        <v>no</v>
      </c>
      <c r="BQ26" s="48" t="str">
        <f>IFERROR(IF(_xlfn.XLOOKUP(AF26,Requirements!$B:$B,Requirements!$C:$C)=0,"no","ok"),"")</f>
        <v>ok</v>
      </c>
      <c r="BR26" s="48" t="str">
        <f>IFERROR(IF(_xlfn.XLOOKUP(AG26,Requirements!$B:$B,Requirements!$C:$C)=0,"no","ok"),"")</f>
        <v>ok</v>
      </c>
      <c r="BS26" s="48" t="str">
        <f>IFERROR(IF(_xlfn.XLOOKUP(AH26,Requirements!$B:$B,Requirements!$C:$C)=0,"no","ok"),"")</f>
        <v>ok</v>
      </c>
      <c r="BT26" s="48" t="str">
        <f>IFERROR(IF(_xlfn.XLOOKUP(AI26,Requirements!$B:$B,Requirements!$C:$C)=0,"no","ok"),"")</f>
        <v>no</v>
      </c>
      <c r="BU26" s="48" t="str">
        <f>IFERROR(IF(_xlfn.XLOOKUP(AJ26,Requirements!$B:$B,Requirements!$C:$C)=0,"no","ok"),"")</f>
        <v>ok</v>
      </c>
      <c r="BV26" s="48" t="str">
        <f>IFERROR(IF(_xlfn.XLOOKUP(AK26,Requirements!$B:$B,Requirements!$C:$C)=0,"no","ok"),"")</f>
        <v>ok</v>
      </c>
      <c r="BW26" s="48" t="str">
        <f>IFERROR(IF(_xlfn.XLOOKUP(AC26,Requirements!$B:$B,Requirements!$D:$D)=0,"no","ok"),"")</f>
        <v>ok</v>
      </c>
      <c r="BX26" s="48" t="str">
        <f>IFERROR(IF(_xlfn.XLOOKUP(AD26,Requirements!$B:$B,Requirements!$D:$D)=0,"no","ok"),"")</f>
        <v>ok</v>
      </c>
      <c r="BY26" s="48" t="str">
        <f>IFERROR(IF(_xlfn.XLOOKUP(AE26,Requirements!$B:$B,Requirements!$D:$D)=0,"no","ok"),"")</f>
        <v>no</v>
      </c>
      <c r="BZ26" s="48" t="str">
        <f>IFERROR(IF(_xlfn.XLOOKUP(AF26,Requirements!$B:$B,Requirements!$D:$D)=0,"no","ok"),"")</f>
        <v>ok</v>
      </c>
      <c r="CA26" s="48" t="str">
        <f>IFERROR(IF(_xlfn.XLOOKUP(AG26,Requirements!$B:$B,Requirements!$D:$D)=0,"no","ok"),"")</f>
        <v>no</v>
      </c>
      <c r="CB26" s="48" t="str">
        <f>IFERROR(IF(_xlfn.XLOOKUP(AH26,Requirements!$B:$B,Requirements!$D:$D)=0,"no","ok"),"")</f>
        <v>no</v>
      </c>
      <c r="CC26" s="48" t="str">
        <f>IFERROR(IF(_xlfn.XLOOKUP(AI26,Requirements!$B:$B,Requirements!$D:$D)=0,"no","ok"),"")</f>
        <v>no</v>
      </c>
      <c r="CD26" s="48" t="str">
        <f>IFERROR(IF(_xlfn.XLOOKUP(AJ26,Requirements!$B:$B,Requirements!$D:$D)=0,"no","ok"),"")</f>
        <v>no</v>
      </c>
      <c r="CE26" s="48" t="str">
        <f>IFERROR(IF(_xlfn.XLOOKUP(AK26,Requirements!$B:$B,Requirements!$D:$D)=0,"no","ok"),"")</f>
        <v>no</v>
      </c>
      <c r="CF26" s="48">
        <f t="shared" ref="CF26:CN26" si="10">IF(AND(BW26="ok",ISBLANK(G26)),1,0)</f>
        <v>1</v>
      </c>
      <c r="CG26" s="48">
        <f t="shared" si="10"/>
        <v>1</v>
      </c>
      <c r="CH26" s="48">
        <f t="shared" si="10"/>
        <v>0</v>
      </c>
      <c r="CI26" s="48">
        <f t="shared" si="10"/>
        <v>1</v>
      </c>
      <c r="CJ26" s="48">
        <f t="shared" si="10"/>
        <v>0</v>
      </c>
      <c r="CK26" s="48">
        <f t="shared" si="10"/>
        <v>0</v>
      </c>
      <c r="CL26" s="48">
        <f t="shared" si="10"/>
        <v>0</v>
      </c>
      <c r="CM26" s="48">
        <f t="shared" si="10"/>
        <v>0</v>
      </c>
      <c r="CN26" s="48">
        <f t="shared" si="10"/>
        <v>0</v>
      </c>
      <c r="CO26" s="48" t="str">
        <f>IF(NOT(C25="SELECT TYPE"),RIGHT(C25,1),"")</f>
        <v>P</v>
      </c>
      <c r="CP26" s="48" t="str">
        <f ca="1">IF(BH26=0,"",CONCATENATE(CO26,"&amp;",BH26))</f>
        <v/>
      </c>
      <c r="CQ26" s="48" t="str">
        <f ca="1">IF(BI26=0,"",CONCATENATE(CO26,"&amp;",BI26))</f>
        <v/>
      </c>
      <c r="CR26" s="48" t="str">
        <f ca="1">IF(LEN(CP26)=0,"",COUNTIF($CP$6:$CQ$50,CP26))</f>
        <v/>
      </c>
      <c r="CS26" s="48" t="str">
        <f ca="1">IF(LEN(CQ26)=0,"",COUNTIF($CP$6:$CQ$50,CQ26))</f>
        <v/>
      </c>
      <c r="CT26" s="48" t="str">
        <f ca="1">IF(T26&lt;=1,"",CONCATENATE(CO26,"&amp;",T26))</f>
        <v/>
      </c>
      <c r="CU26" s="48" t="str">
        <f ca="1">IF(LEN(CT26)=0,"",COUNTIF($CT$6:$CT$50,CT26))</f>
        <v/>
      </c>
      <c r="CV26" s="48" t="str">
        <f ca="1">IF(U26&lt;=1,"",CONCATENATE(CO26,"&amp;",U26))</f>
        <v/>
      </c>
      <c r="CW26" s="48" t="str">
        <f ca="1">IF(LEN(CV26)=0,"",COUNTIF($CV$6:$CV$50,CV26))</f>
        <v/>
      </c>
      <c r="CX26" s="48">
        <f ca="1">IF(LEN(CR26)=0,0,IF(CR26&gt;1,1,0))</f>
        <v>0</v>
      </c>
      <c r="CY26" s="48">
        <f ca="1">IF(LEN(CS26)=0,0,IF(CS26&gt;1,1,0))</f>
        <v>0</v>
      </c>
      <c r="CZ26" s="48">
        <f ca="1">IF(LEN(CU26)=0,0,IF(CU26&gt;1,1,0))</f>
        <v>0</v>
      </c>
      <c r="DA26" s="48">
        <f ca="1">IF(LEN(CW26)=0,0,IF(CW26&gt;1,1,0))</f>
        <v>0</v>
      </c>
      <c r="DB26" s="48">
        <f ca="1">IF(CO26="A",IF(OR(CX26&gt;0,CY26&gt;0),1,0),IF(CO26="B",IF(OR(CZ26&gt;0,DA26&gt;0),1,0),IF(CO26="C",IF(CZ26&gt;0,1,0),IF(CO26="P",IF(OR(CX26&gt;0,CY26&gt;0,CZ26&gt;0,DA26&gt;0),1,0)))))</f>
        <v>0</v>
      </c>
      <c r="DC26" s="48" t="str">
        <f ca="1">IF(DB26&gt;0,"警告:このアクロは、同じグループ内の別のアクロと「同じ」です","明確なACRO")</f>
        <v>明確なACRO</v>
      </c>
    </row>
    <row r="27" spans="2:107" ht="16.5" customHeight="1" x14ac:dyDescent="0.35">
      <c r="B27" s="167"/>
      <c r="C27" s="179"/>
      <c r="D27" s="171"/>
      <c r="E27" s="171"/>
      <c r="F27" s="57" t="s">
        <v>78</v>
      </c>
      <c r="G27" s="117" t="str" cm="1">
        <f t="array" aca="1" ref="G27" ca="1">IF(OR(ISBLANK(G26),G26="N/A"),"",IFERROR(INDEX(INDIRECT(AU26), MATCH(TRUE, EXACT(G26, INDIRECT(AC26)), 0)),0))</f>
        <v/>
      </c>
      <c r="H27" s="118" t="str" cm="1">
        <f t="array" aca="1" ref="H27" ca="1">IF(OR(ISBLANK(H26),H26="N/A"),"",IFERROR(INDEX(INDIRECT(AV26), MATCH(TRUE, EXACT(H26, INDIRECT(AD26)), 0)),0))</f>
        <v/>
      </c>
      <c r="I27" s="118" t="str" cm="1">
        <f t="array" aca="1" ref="I27" ca="1">IF(OR(ISBLANK(I26),I26="N/A"),"",IFERROR(INDEX(INDIRECT(AW26), MATCH(TRUE, EXACT(I26, INDIRECT(AE26)), 0)),0))</f>
        <v/>
      </c>
      <c r="J27" s="118" t="str" cm="1">
        <f t="array" aca="1" ref="J27" ca="1">IF(OR(ISBLANK(J26),J26="N/A"),"",IFERROR(INDEX(INDIRECT(AX26), MATCH(TRUE, EXACT(J26, INDIRECT(AF26)), 0)),0))</f>
        <v/>
      </c>
      <c r="K27" s="118" t="str" cm="1">
        <f t="array" aca="1" ref="K27" ca="1">IF(OR(ISBLANK(K26),K26="N/A"),"",IFERROR(INDEX(INDIRECT(AY26), MATCH(TRUE, EXACT(K26, INDIRECT(AG26)), 0)),0))</f>
        <v/>
      </c>
      <c r="L27" s="118" t="str" cm="1">
        <f t="array" aca="1" ref="L27" ca="1">IF(OR(ISBLANK(L26),L26="N/A"),"",IFERROR(INDEX(INDIRECT(AZ26), MATCH(TRUE, EXACT(L26, INDIRECT(AH26)), 0)),0))</f>
        <v/>
      </c>
      <c r="M27" s="118" t="str" cm="1">
        <f t="array" aca="1" ref="M27" ca="1">IF(OR(ISBLANK(M26),M26="N/A"),"",IFERROR(INDEX(INDIRECT(BA26), MATCH(TRUE, EXACT(M26, INDIRECT(AI26)), 0)),0))</f>
        <v/>
      </c>
      <c r="N27" s="118" t="str" cm="1">
        <f t="array" aca="1" ref="N27" ca="1">IF(OR(ISBLANK(N26),N26="N/A"),"",IFERROR(INDEX(INDIRECT(BB26), MATCH(TRUE, EXACT(N26, INDIRECT(AJ26)), 0)),0))</f>
        <v/>
      </c>
      <c r="O27" s="119" t="str" cm="1">
        <f t="array" aca="1" ref="O27" ca="1">IF(OR(ISBLANK(O26),O26="N/A"),"",IFERROR(INDEX(INDIRECT(BC26), MATCH(TRUE, EXACT(O26, INDIRECT(AK26)), 0)),0))</f>
        <v/>
      </c>
      <c r="P27" s="174" t="str">
        <f ca="1">IF(D25="有効なACRO",SUM(G27:O27),IF(D25="アクロタイプを選択","最初にタイプを選択","誤りを修正"))</f>
        <v>誤りを修正</v>
      </c>
      <c r="Q27" s="176" t="str">
        <f ca="1">IF(D25="有効なACRO",P27+0.5,IF(D25="アクロタイプを選択","最初にタイプを選択","誤りを修正"))</f>
        <v>誤りを修正</v>
      </c>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CO27" s="48"/>
      <c r="CP27" s="48"/>
      <c r="CQ27" s="48"/>
      <c r="CR27" s="48"/>
      <c r="CS27" s="48"/>
      <c r="CT27" s="48"/>
      <c r="CU27" s="48"/>
      <c r="CV27" s="48"/>
      <c r="CW27" s="48"/>
      <c r="CX27" s="48"/>
      <c r="CY27" s="48"/>
      <c r="CZ27" s="48"/>
      <c r="DA27" s="48"/>
      <c r="DB27" s="48"/>
      <c r="DC27" s="48"/>
    </row>
    <row r="28" spans="2:107" ht="33" customHeight="1" thickBot="1" x14ac:dyDescent="0.4">
      <c r="B28" s="167"/>
      <c r="C28" s="180"/>
      <c r="D28" s="171"/>
      <c r="E28" s="171"/>
      <c r="F28" s="58" t="s">
        <v>79</v>
      </c>
      <c r="G28" s="120" t="str" cm="1">
        <f t="array" aca="1" ref="G28" ca="1">IF(OR(ISBLANK(G26),G26="N/A"),"",IFERROR(INDEX(INDIRECT(AL26), MATCH(TRUE, EXACT(G26, INDIRECT(AC26)), 0)),""))</f>
        <v/>
      </c>
      <c r="H28" s="121" t="str" cm="1">
        <f t="array" aca="1" ref="H28" ca="1">IF(OR(ISBLANK(H26),H26="N/A"),"",IFERROR(INDEX(INDIRECT(AM26), MATCH(TRUE, EXACT(H26, INDIRECT(AD26)), 0)),""))</f>
        <v/>
      </c>
      <c r="I28" s="121" t="str" cm="1">
        <f t="array" aca="1" ref="I28" ca="1">IF(OR(ISBLANK(I26),I26="N/A"),"",IFERROR(INDEX(INDIRECT(AN26), MATCH(TRUE, EXACT(I26, INDIRECT(AE26)), 0)),""))</f>
        <v/>
      </c>
      <c r="J28" s="121" t="str" cm="1">
        <f t="array" aca="1" ref="J28" ca="1">IF(OR(ISBLANK(J26),J26="N/A"),"",IFERROR(INDEX(INDIRECT(AO26), MATCH(TRUE, EXACT(J26, INDIRECT(AF26)), 0)),""))</f>
        <v/>
      </c>
      <c r="K28" s="121" t="str" cm="1">
        <f t="array" aca="1" ref="K28" ca="1">IF(OR(ISBLANK(K26),K26="N/A"),"",IFERROR(INDEX(INDIRECT(AP26), MATCH(TRUE, EXACT(K26, INDIRECT(AG26)), 0)),""))</f>
        <v/>
      </c>
      <c r="L28" s="121" t="str" cm="1">
        <f t="array" aca="1" ref="L28" ca="1">IF(OR(ISBLANK(L26),L26="N/A"),"",IFERROR(INDEX(INDIRECT(AQ26), MATCH(TRUE, EXACT(L26, INDIRECT(AH26)), 0)),""))</f>
        <v/>
      </c>
      <c r="M28" s="121" t="str" cm="1">
        <f t="array" aca="1" ref="M28" ca="1">IF(OR(ISBLANK(M26),M26="N/A"),"",IFERROR(INDEX(INDIRECT(AR26), MATCH(TRUE, EXACT(M26, INDIRECT(AI26)), 0)),""))</f>
        <v/>
      </c>
      <c r="N28" s="121" t="str" cm="1">
        <f t="array" aca="1" ref="N28" ca="1">IF(OR(ISBLANK(N26),N26="N/A"),"",IFERROR(INDEX(INDIRECT(AS26), MATCH(TRUE, EXACT(N26, INDIRECT(AJ26)), 0)),""))</f>
        <v/>
      </c>
      <c r="O28" s="122" t="str" cm="1">
        <f t="array" aca="1" ref="O28" ca="1">IF(OR(ISBLANK(O26),O26="N/A"),"",IFERROR(INDEX(INDIRECT(AT26), MATCH(TRUE, EXACT(O26, INDIRECT(AK26)), 0)),""))</f>
        <v/>
      </c>
      <c r="P28" s="175"/>
      <c r="Q28" s="177"/>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CO28" s="48"/>
      <c r="CP28" s="48"/>
      <c r="CQ28" s="48"/>
      <c r="CR28" s="48"/>
      <c r="CS28" s="48"/>
      <c r="CT28" s="48"/>
      <c r="CU28" s="48"/>
      <c r="CV28" s="48"/>
      <c r="CW28" s="48"/>
      <c r="CX28" s="48"/>
      <c r="CY28" s="48"/>
      <c r="CZ28" s="48"/>
      <c r="DA28" s="48"/>
      <c r="DB28" s="48"/>
      <c r="DC28" s="48"/>
    </row>
    <row r="29" spans="2:107" ht="21.65" customHeight="1" thickBot="1" x14ac:dyDescent="0.4">
      <c r="B29" s="166">
        <v>7</v>
      </c>
      <c r="C29" s="178" t="s">
        <v>46</v>
      </c>
      <c r="D29" s="170" t="str">
        <f t="shared" ref="D29" si="11">IF(S30=1,"アクロタイプを選択",IF(SUM(T30:AB30)&gt;0,"コードが アクロタイプと一致しません",IF(BL30="no","ポジションは異なるバリエーションでなければなりません",IF(SUM(CF30:CN30)&gt;0,"最小コンポーネントがありません",IF(BM30="no","これらのボーナスを一緒に申告することはできません","有効なACRO")))))</f>
        <v>アクロタイプを選択</v>
      </c>
      <c r="E29" s="170" t="str">
        <f>IF(D29="valid acro",DC30,"")</f>
        <v/>
      </c>
      <c r="F29" s="56" t="s">
        <v>47</v>
      </c>
      <c r="G29" s="5" t="s">
        <v>48</v>
      </c>
      <c r="H29" s="6" t="s">
        <v>49</v>
      </c>
      <c r="I29" s="6" t="s">
        <v>50</v>
      </c>
      <c r="J29" s="6" t="s">
        <v>51</v>
      </c>
      <c r="K29" s="7" t="s">
        <v>52</v>
      </c>
      <c r="L29" s="8" t="s">
        <v>53</v>
      </c>
      <c r="M29" s="8" t="s">
        <v>54</v>
      </c>
      <c r="N29" s="6" t="s">
        <v>55</v>
      </c>
      <c r="O29" s="9" t="s">
        <v>56</v>
      </c>
      <c r="P29" s="123" t="s">
        <v>57</v>
      </c>
      <c r="Q29" s="124" t="s">
        <v>58</v>
      </c>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CO29" s="48"/>
      <c r="CP29" s="48"/>
      <c r="CQ29" s="48"/>
      <c r="CR29" s="48"/>
      <c r="CS29" s="48"/>
      <c r="CT29" s="48"/>
      <c r="CU29" s="48"/>
      <c r="CV29" s="48"/>
      <c r="CW29" s="48"/>
      <c r="CX29" s="48"/>
      <c r="CY29" s="48"/>
      <c r="CZ29" s="48"/>
      <c r="DA29" s="48"/>
      <c r="DB29" s="48"/>
      <c r="DC29" s="48"/>
    </row>
    <row r="30" spans="2:107" ht="21" customHeight="1" x14ac:dyDescent="0.35">
      <c r="B30" s="167"/>
      <c r="C30" s="179"/>
      <c r="D30" s="171"/>
      <c r="E30" s="171"/>
      <c r="F30" s="57" t="s">
        <v>77</v>
      </c>
      <c r="G30" s="45"/>
      <c r="H30" s="46"/>
      <c r="I30" s="46"/>
      <c r="J30" s="46"/>
      <c r="K30" s="46"/>
      <c r="L30" s="46"/>
      <c r="M30" s="46"/>
      <c r="N30" s="46"/>
      <c r="O30" s="47"/>
      <c r="P30" s="172" t="str">
        <f>IF(D29="有効なACRO",CONCATENATE(CO30,"-",G30,IF(H30="","",CONCATENATE("-",H30)),IF(I30="","",CONCATENATE("-",I30)),CONCATENATE("-",J30),IF(K30="","",CONCATENATE("/",K30)),IF(L30="","",CONCATENATE("-",L30)),IF(M30="","",CONCATENATE("-",M30)),IF(N30="","",CONCATENATE("-",N30)),IF(O30="","",CONCATENATE("/",O30))),"")</f>
        <v/>
      </c>
      <c r="Q30" s="173"/>
      <c r="S30" s="48">
        <f>IF(OR(ISBLANK(C29),C29="SELECT TYPE"),1,IF(OR(C29="acro-a",C29="acro-b",C29="acro-c",C29="acro-p"),0))</f>
        <v>1</v>
      </c>
      <c r="T30" s="48" cm="1">
        <f t="array" aca="1" ref="T30" ca="1">IFERROR(_xlfn.XLOOKUP(G30,INDIRECT(AC30),INDIRECT(AC30)),1)</f>
        <v>1</v>
      </c>
      <c r="U30" s="48" cm="1">
        <f t="array" aca="1" ref="U30" ca="1">IFERROR(_xlfn.XLOOKUP(H30,INDIRECT(AD30),INDIRECT(AD30)),1)</f>
        <v>1</v>
      </c>
      <c r="V30" s="48" cm="1">
        <f t="array" aca="1" ref="V30" ca="1">IFERROR(_xlfn.XLOOKUP(I30,INDIRECT(AE30),INDIRECT(AE30)),1)</f>
        <v>1</v>
      </c>
      <c r="W30" s="48" cm="1">
        <f t="array" aca="1" ref="W30" ca="1">IFERROR(_xlfn.XLOOKUP(J30,INDIRECT(AF30),INDIRECT(AF30)),1)</f>
        <v>1</v>
      </c>
      <c r="X30" s="48" cm="1">
        <f t="array" aca="1" ref="X30" ca="1">IFERROR(_xlfn.XLOOKUP(K30,INDIRECT(AG30),INDIRECT(AG30)),1)</f>
        <v>1</v>
      </c>
      <c r="Y30" s="48" cm="1">
        <f t="array" aca="1" ref="Y30" ca="1">IFERROR(_xlfn.XLOOKUP(L30,INDIRECT(AH30),INDIRECT(AH30)),1)</f>
        <v>1</v>
      </c>
      <c r="Z30" s="48" cm="1">
        <f t="array" aca="1" ref="Z30" ca="1">IFERROR(_xlfn.XLOOKUP(M30,INDIRECT(AI30),INDIRECT(AI30)),1)</f>
        <v>1</v>
      </c>
      <c r="AA30" s="48" cm="1">
        <f t="array" aca="1" ref="AA30" ca="1">IFERROR(_xlfn.XLOOKUP(N30,INDIRECT(AJ30),INDIRECT(AJ30)),1)</f>
        <v>1</v>
      </c>
      <c r="AB30" s="48" cm="1">
        <f t="array" aca="1" ref="AB30" ca="1">IFERROR(_xlfn.XLOOKUP(O30,INDIRECT(AK30),INDIRECT(AK30)),1)</f>
        <v>1</v>
      </c>
      <c r="AC30" s="48" t="b">
        <f>IF($C29="Acro-A","Cons_A",IF($C29="Acro-B","Cons_B",IF($C29="Acro-C","Cons_C",IF($C29="Acro-P","Cons_P"))))</f>
        <v>0</v>
      </c>
      <c r="AD30" s="48" t="b">
        <f>IF($C29="Acro-A","Conn_A",IF($C29="Acro-B","Conn_B",IF($C29="Acro-C","Conn_C",IF($C29="Acro-P","Conn_P"))))</f>
        <v>0</v>
      </c>
      <c r="AE30" s="48" t="b">
        <f>IF($C29="Acro-A","Dir_A",IF($C29="Acro-B","Dir_B",IF($C29="Acro-C","Dir_C",IF($C29="Acro-P","Dir_P"))))</f>
        <v>0</v>
      </c>
      <c r="AF30" s="48" t="b">
        <f>IF($C29="Acro-A","Pos1_A",IF($C29="Acro-B","Pos1_B",IF($C29="Acro-C","Pos1_C",IF($C29="Acro-P","Pos1_P"))))</f>
        <v>0</v>
      </c>
      <c r="AG30" s="48" t="b">
        <f>IF($C29="Acro-A","Pos2_A",IF($C29="Acro-B","Pos2_B",IF($C29="Acro-C","Pos2_C",IF($C29="Acro-P","Pos2_P"))))</f>
        <v>0</v>
      </c>
      <c r="AH30" s="48" t="b">
        <f>IF($C29="Acro-A","RotB_A",IF($C29="Acro-B","RotB_B",IF($C29="Acro-C","RotB_C",IF($C29="Acro-P","RotB_P"))))</f>
        <v>0</v>
      </c>
      <c r="AI30" s="48" t="b">
        <f>IF($C29="Acro-A","Rot_A",IF($C29="Acro-B","Rot_B",IF($C29="Acro-C","Rot_C",IF($C29="Acro-P","Rot_P"))))</f>
        <v>0</v>
      </c>
      <c r="AJ30" s="48" t="b">
        <f>IF($C29="Acro-A","Bon1_A",IF($C29="Acro-B","Bon1_B",IF($C29="Acro-C","Bon1_C",IF($C29="Acro-P","Bon1_P"))))</f>
        <v>0</v>
      </c>
      <c r="AK30" s="48" t="b">
        <f>IF($C29="Acro-A","Bon1_A",IF($C29="Acro-B","Bon1_B",IF($C29="Acro-C","Bon1_C",IF($C29="Acro-P","Bon1_P"))))</f>
        <v>0</v>
      </c>
      <c r="AL30" s="48" t="b">
        <f>IF($C29="Acro-A","ConsNot_A",IF($C29="Acro-B","ConsNot_B",IF($C29="Acro-C","ConsNot_C",IF($C29="Acro-P","ConsNot_P"))))</f>
        <v>0</v>
      </c>
      <c r="AM30" s="48" t="b">
        <f>IF($C29="Acro-A","ConnNot_A",IF($C29="Acro-B","ConnNot_B",IF($C29="Acro-C","ConnNot_C",IF($C29="Acro-P","ConnNot_P"))))</f>
        <v>0</v>
      </c>
      <c r="AN30" s="48" t="b">
        <f>IF($C29="Acro-A","DirNot_A",IF($C29="Acro-B","DirNot_B",IF($C29="Acro-C","DirNot_C",IF($C29="Acro-P","DirNot_P"))))</f>
        <v>0</v>
      </c>
      <c r="AO30" s="48" t="b">
        <f>IF($C29="Acro-A","Pos1Not_A",IF($C29="Acro-B","Pos1Not_B",IF($C29="Acro-C","Pos1Not_C",IF($C29="Acro-P","Pos1Not_P"))))</f>
        <v>0</v>
      </c>
      <c r="AP30" s="48" t="b">
        <f>IF($C29="Acro-A","Pos2Not_A",IF($C29="Acro-B","Pos2Not_B",IF($C29="Acro-C","Pos2Not_C",IF($C29="Acro-P","Pos2Not_P"))))</f>
        <v>0</v>
      </c>
      <c r="AQ30" s="48" t="b">
        <f>IF($C29="Acro-A","RotBNot_A",IF($C29="Acro-B","RotBNot_B",IF($C29="Acro-C","RotBNot_C",IF($C29="Acro-P","RotBNot_P"))))</f>
        <v>0</v>
      </c>
      <c r="AR30" s="48" t="b">
        <f>IF($C29="Acro-A","RotNot_A",IF($C29="Acro-B","RotNot_B",IF($C29="Acro-C","RotNot_C",IF($C29="Acro-P","RotNot_P"))))</f>
        <v>0</v>
      </c>
      <c r="AS30" s="48" t="b">
        <f>IF($C29="Acro-A","Bon1Not_A",IF($C29="Acro-B","Bon1Not_B",IF($C29="Acro-C","Bon1Not_C",IF($C29="Acro-P","Bon1Not_P"))))</f>
        <v>0</v>
      </c>
      <c r="AT30" s="48" t="b">
        <f>IF($C29="Acro-A","Bon1Not_A",IF($C29="Acro-B","Bon1Not_B",IF($C29="Acro-C","Bon1Not_C",IF($C29="Acro-P","Bon1Not_P"))))</f>
        <v>0</v>
      </c>
      <c r="AU30" s="48" t="b">
        <f>IF($C29="Acro-A","ConsDD_A",IF($C29="Acro-B","ConsDD_B",IF($C29="Acro-C","ConsDD_C",IF($C29="Acro-P","ConsDD_P"))))</f>
        <v>0</v>
      </c>
      <c r="AV30" s="48" t="b">
        <f>IF($C29="Acro-A","ConnDD_A",IF($C29="Acro-B","ConnDD_B",IF($C29="Acro-C","ConnDD_C",IF($C29="Acro-P","ConnDD_P"))))</f>
        <v>0</v>
      </c>
      <c r="AW30" s="48" t="b">
        <f>IF($C29="Acro-A","DirDD_A",IF($C29="Acro-B","DirDD_B",IF($C29="Acro-C","DirDD_C",IF($C29="Acro-P","DirDD_P"))))</f>
        <v>0</v>
      </c>
      <c r="AX30" s="48" t="b">
        <f>IF($C29="Acro-A","Pos1DD_A",IF($C29="Acro-B","Pos1DD_B",IF($C29="Acro-C","Pos1DD_C",IF($C29="Acro-P","Pos1DD_P"))))</f>
        <v>0</v>
      </c>
      <c r="AY30" s="48" t="b">
        <f>IF($C29="Acro-A","Pos2DD_A",IF($C29="Acro-B","Pos2DD_B",IF($C29="Acro-C","Pos2DD_C",IF($C29="Acro-P","Pos2DD_P"))))</f>
        <v>0</v>
      </c>
      <c r="AZ30" s="48" t="b">
        <f>IF($C29="Acro-A","RotBDD_A",IF($C29="Acro-B","RotBDD_B",IF($C29="Acro-C","RotBDD_C",IF($C29="Acro-P","RotBDD_P"))))</f>
        <v>0</v>
      </c>
      <c r="BA30" s="48" t="b">
        <f>IF($C29="Acro-A","RotDD_A",IF($C29="Acro-B","RotDD_B",IF($C29="Acro-C","RotDD_C",IF($C29="Acro-P","RotDD_P"))))</f>
        <v>0</v>
      </c>
      <c r="BB30" s="48" t="b">
        <f>IF($C29="Acro-A","Bon1DD_A",IF($C29="Acro-B","Bon1DD_B",IF($C29="Acro-C","Bon1DD_C",IF($C29="Acro-P","Bon1DD_P"))))</f>
        <v>0</v>
      </c>
      <c r="BC30" s="48" t="b">
        <f>IF($C29="Acro-A","Bon1DD_A",IF($C29="Acro-B","Bon1DD_B",IF($C29="Acro-C","Bon1DD_C",IF($C29="Acro-P","Bon1DD_P"))))</f>
        <v>0</v>
      </c>
      <c r="BD30" s="48" t="b">
        <f>IF($C29="Acro-A","Pos1Var_A",IF($C29="Acro-B","Pos1Var_B",IF($C29="Acro-C","Pos1Var_C",IF($C29="Acro-P","Pos1Var_P"))))</f>
        <v>0</v>
      </c>
      <c r="BE30" s="48" t="b">
        <f>IF($C29="Acro-A","Pos2Var_A",IF($C29="Acro-B","Pos2Var_B",IF($C29="Acro-C","Pos2Var_C",IF($C29="Acro-P","Pos2Var_P"))))</f>
        <v>0</v>
      </c>
      <c r="BF30" s="48" t="b">
        <f>IF($C29="Acro-A","Bon1Var_A",IF($C29="Acro-B","Bon1Var_B",IF($C29="Acro-C","Bon1Var_C",IF($C29="Acro-P","Bon1Var_P"))))</f>
        <v>0</v>
      </c>
      <c r="BG30" s="48" t="b">
        <f>IF($C29="Acro-A","Bon1Var_A",IF($C29="Acro-B","Bon1Var_B",IF($C29="Acro-C","Bon1Var_C",IF($C29="Acro-P","Bon1Var_P"))))</f>
        <v>0</v>
      </c>
      <c r="BH30" s="48" cm="1">
        <f t="array" aca="1" ref="BH30" ca="1">IFERROR(INDEX(INDIRECT(BD30),MATCH(TRUE,EXACT(J30,INDIRECT(AF30)),0)),0)</f>
        <v>0</v>
      </c>
      <c r="BI30" s="48" cm="1">
        <f t="array" aca="1" ref="BI30" ca="1">IFERROR(INDEX(INDIRECT(BE30),MATCH(TRUE,EXACT(K30,INDIRECT(AG30)),0)),0)</f>
        <v>0</v>
      </c>
      <c r="BJ30" s="48" cm="1">
        <f t="array" aca="1" ref="BJ30" ca="1">IFERROR(INDEX(INDIRECT(BF30),MATCH(TRUE,EXACT(N30,INDIRECT(AJ30)),0)),0)</f>
        <v>0</v>
      </c>
      <c r="BK30" s="48" cm="1">
        <f t="array" aca="1" ref="BK30" ca="1">IFERROR(INDEX(INDIRECT(BG30),MATCH(TRUE,EXACT(O30,INDIRECT(AK30)),0)),0)</f>
        <v>0</v>
      </c>
      <c r="BL30" s="48" t="str">
        <f ca="1">IF(BH30=0,"ok",IF(BH30=BI30,"no","ok"))</f>
        <v>ok</v>
      </c>
      <c r="BM30" s="48" t="str">
        <f ca="1">IF(BJ30=0,"ok",IF(BJ30=BK30,"no","ok"))</f>
        <v>ok</v>
      </c>
      <c r="BN30" s="48" t="str">
        <f>IFERROR(IF(_xlfn.XLOOKUP(AC30,Requirements!$B:$B,Requirements!$C:$C)=0,"no","ok"),"")</f>
        <v/>
      </c>
      <c r="BO30" s="48" t="str">
        <f>IFERROR(IF(_xlfn.XLOOKUP(AD30,Requirements!$B:$B,Requirements!$C:$C)=0,"no","ok"),"")</f>
        <v/>
      </c>
      <c r="BP30" s="48" t="str">
        <f>IFERROR(IF(_xlfn.XLOOKUP(AE30,Requirements!$B:$B,Requirements!$C:$C)=0,"no","ok"),"")</f>
        <v/>
      </c>
      <c r="BQ30" s="48" t="str">
        <f>IFERROR(IF(_xlfn.XLOOKUP(AF30,Requirements!$B:$B,Requirements!$C:$C)=0,"no","ok"),"")</f>
        <v/>
      </c>
      <c r="BR30" s="48" t="str">
        <f>IFERROR(IF(_xlfn.XLOOKUP(AG30,Requirements!$B:$B,Requirements!$C:$C)=0,"no","ok"),"")</f>
        <v/>
      </c>
      <c r="BS30" s="48" t="str">
        <f>IFERROR(IF(_xlfn.XLOOKUP(AH30,Requirements!$B:$B,Requirements!$C:$C)=0,"no","ok"),"")</f>
        <v/>
      </c>
      <c r="BT30" s="48" t="str">
        <f>IFERROR(IF(_xlfn.XLOOKUP(AI30,Requirements!$B:$B,Requirements!$C:$C)=0,"no","ok"),"")</f>
        <v/>
      </c>
      <c r="BU30" s="48" t="str">
        <f>IFERROR(IF(_xlfn.XLOOKUP(AJ30,Requirements!$B:$B,Requirements!$C:$C)=0,"no","ok"),"")</f>
        <v/>
      </c>
      <c r="BV30" s="48" t="str">
        <f>IFERROR(IF(_xlfn.XLOOKUP(AK30,Requirements!$B:$B,Requirements!$C:$C)=0,"no","ok"),"")</f>
        <v/>
      </c>
      <c r="BW30" s="48" t="str">
        <f>IFERROR(IF(_xlfn.XLOOKUP(AC30,Requirements!$B:$B,Requirements!$D:$D)=0,"no","ok"),"")</f>
        <v/>
      </c>
      <c r="BX30" s="48" t="str">
        <f>IFERROR(IF(_xlfn.XLOOKUP(AD30,Requirements!$B:$B,Requirements!$D:$D)=0,"no","ok"),"")</f>
        <v/>
      </c>
      <c r="BY30" s="48" t="str">
        <f>IFERROR(IF(_xlfn.XLOOKUP(AE30,Requirements!$B:$B,Requirements!$D:$D)=0,"no","ok"),"")</f>
        <v/>
      </c>
      <c r="BZ30" s="48" t="str">
        <f>IFERROR(IF(_xlfn.XLOOKUP(AF30,Requirements!$B:$B,Requirements!$D:$D)=0,"no","ok"),"")</f>
        <v/>
      </c>
      <c r="CA30" s="48" t="str">
        <f>IFERROR(IF(_xlfn.XLOOKUP(AG30,Requirements!$B:$B,Requirements!$D:$D)=0,"no","ok"),"")</f>
        <v/>
      </c>
      <c r="CB30" s="48" t="str">
        <f>IFERROR(IF(_xlfn.XLOOKUP(AH30,Requirements!$B:$B,Requirements!$D:$D)=0,"no","ok"),"")</f>
        <v/>
      </c>
      <c r="CC30" s="48" t="str">
        <f>IFERROR(IF(_xlfn.XLOOKUP(AI30,Requirements!$B:$B,Requirements!$D:$D)=0,"no","ok"),"")</f>
        <v/>
      </c>
      <c r="CD30" s="48" t="str">
        <f>IFERROR(IF(_xlfn.XLOOKUP(AJ30,Requirements!$B:$B,Requirements!$D:$D)=0,"no","ok"),"")</f>
        <v/>
      </c>
      <c r="CE30" s="48" t="str">
        <f>IFERROR(IF(_xlfn.XLOOKUP(AK30,Requirements!$B:$B,Requirements!$D:$D)=0,"no","ok"),"")</f>
        <v/>
      </c>
      <c r="CF30" s="48">
        <f t="shared" ref="CF30:CN30" si="12">IF(AND(BW30="ok",ISBLANK(G30)),1,0)</f>
        <v>0</v>
      </c>
      <c r="CG30" s="48">
        <f t="shared" si="12"/>
        <v>0</v>
      </c>
      <c r="CH30" s="48">
        <f t="shared" si="12"/>
        <v>0</v>
      </c>
      <c r="CI30" s="48">
        <f t="shared" si="12"/>
        <v>0</v>
      </c>
      <c r="CJ30" s="48">
        <f t="shared" si="12"/>
        <v>0</v>
      </c>
      <c r="CK30" s="48">
        <f t="shared" si="12"/>
        <v>0</v>
      </c>
      <c r="CL30" s="48">
        <f t="shared" si="12"/>
        <v>0</v>
      </c>
      <c r="CM30" s="48">
        <f t="shared" si="12"/>
        <v>0</v>
      </c>
      <c r="CN30" s="48">
        <f t="shared" si="12"/>
        <v>0</v>
      </c>
      <c r="CO30" s="48" t="str">
        <f>IF(NOT(C29="SELECT TYPE"),RIGHT(C29,1),"")</f>
        <v/>
      </c>
      <c r="CP30" s="48" t="str">
        <f ca="1">IF(BH30=0,"",CONCATENATE(CO30,"&amp;",BH30))</f>
        <v/>
      </c>
      <c r="CQ30" s="48" t="str">
        <f ca="1">IF(BI30=0,"",CONCATENATE(CO30,"&amp;",BI30))</f>
        <v/>
      </c>
      <c r="CR30" s="48" t="str">
        <f ca="1">IF(LEN(CP30)=0,"",COUNTIF($CP$6:$CQ$50,CP30))</f>
        <v/>
      </c>
      <c r="CS30" s="48" t="str">
        <f ca="1">IF(LEN(CQ30)=0,"",COUNTIF($CP$6:$CQ$50,CQ30))</f>
        <v/>
      </c>
      <c r="CT30" s="48" t="str">
        <f ca="1">IF(T30&lt;=1,"",CONCATENATE(CO30,"&amp;",T30))</f>
        <v/>
      </c>
      <c r="CU30" s="48" t="str">
        <f ca="1">IF(LEN(CT30)=0,"",COUNTIF($CT$6:$CT$50,CT30))</f>
        <v/>
      </c>
      <c r="CV30" s="48" t="str">
        <f ca="1">IF(U30&lt;=1,"",CONCATENATE(CO30,"&amp;",U30))</f>
        <v/>
      </c>
      <c r="CW30" s="48" t="str">
        <f ca="1">IF(LEN(CV30)=0,"",COUNTIF($CV$6:$CV$50,CV30))</f>
        <v/>
      </c>
      <c r="CX30" s="48">
        <f ca="1">IF(LEN(CR30)=0,0,IF(CR30&gt;1,1,0))</f>
        <v>0</v>
      </c>
      <c r="CY30" s="48">
        <f ca="1">IF(LEN(CS30)=0,0,IF(CS30&gt;1,1,0))</f>
        <v>0</v>
      </c>
      <c r="CZ30" s="48">
        <f ca="1">IF(LEN(CU30)=0,0,IF(CU30&gt;1,1,0))</f>
        <v>0</v>
      </c>
      <c r="DA30" s="48">
        <f ca="1">IF(LEN(CW30)=0,0,IF(CW30&gt;1,1,0))</f>
        <v>0</v>
      </c>
      <c r="DB30" s="48" t="b">
        <f>IF(CO30="A",IF(OR(CX30&gt;0,CY30&gt;0),1,0),IF(CO30="B",IF(OR(CZ30&gt;0,DA30&gt;0),1,0),IF(CO30="C",IF(CZ30&gt;0,1,0),IF(CO30="P",IF(OR(CX30&gt;0,CY30&gt;0,CZ30&gt;0,DA30&gt;0),1,0)))))</f>
        <v>0</v>
      </c>
      <c r="DC30" s="48" t="str">
        <f>IF(DB30&gt;0,"警告:このアクロは、同じグループ内の別のアクロと「同じ」です","明確なACRO")</f>
        <v>警告:このアクロは、同じグループ内の別のアクロと「同じ」です</v>
      </c>
    </row>
    <row r="31" spans="2:107" ht="16.5" customHeight="1" x14ac:dyDescent="0.35">
      <c r="B31" s="167"/>
      <c r="C31" s="179"/>
      <c r="D31" s="171"/>
      <c r="E31" s="171"/>
      <c r="F31" s="57" t="s">
        <v>78</v>
      </c>
      <c r="G31" s="117" t="str" cm="1">
        <f t="array" aca="1" ref="G31" ca="1">IF(OR(ISBLANK(G30),G30="N/A"),"",IFERROR(INDEX(INDIRECT(AU30), MATCH(TRUE, EXACT(G30, INDIRECT(AC30)), 0)),0))</f>
        <v/>
      </c>
      <c r="H31" s="118" t="str" cm="1">
        <f t="array" aca="1" ref="H31" ca="1">IF(OR(ISBLANK(H30),H30="N/A"),"",IFERROR(INDEX(INDIRECT(AV30), MATCH(TRUE, EXACT(H30, INDIRECT(AD30)), 0)),0))</f>
        <v/>
      </c>
      <c r="I31" s="118" t="str" cm="1">
        <f t="array" aca="1" ref="I31" ca="1">IF(OR(ISBLANK(I30),I30="N/A"),"",IFERROR(INDEX(INDIRECT(AW30), MATCH(TRUE, EXACT(I30, INDIRECT(AE30)), 0)),0))</f>
        <v/>
      </c>
      <c r="J31" s="118" t="str" cm="1">
        <f t="array" aca="1" ref="J31" ca="1">IF(OR(ISBLANK(J30),J30="N/A"),"",IFERROR(INDEX(INDIRECT(AX30), MATCH(TRUE, EXACT(J30, INDIRECT(AF30)), 0)),0))</f>
        <v/>
      </c>
      <c r="K31" s="118" t="str" cm="1">
        <f t="array" aca="1" ref="K31" ca="1">IF(OR(ISBLANK(K30),K30="N/A"),"",IFERROR(INDEX(INDIRECT(AY30), MATCH(TRUE, EXACT(K30, INDIRECT(AG30)), 0)),0))</f>
        <v/>
      </c>
      <c r="L31" s="118" t="str" cm="1">
        <f t="array" aca="1" ref="L31" ca="1">IF(OR(ISBLANK(L30),L30="N/A"),"",IFERROR(INDEX(INDIRECT(AZ30), MATCH(TRUE, EXACT(L30, INDIRECT(AH30)), 0)),0))</f>
        <v/>
      </c>
      <c r="M31" s="118" t="str" cm="1">
        <f t="array" aca="1" ref="M31" ca="1">IF(OR(ISBLANK(M30),M30="N/A"),"",IFERROR(INDEX(INDIRECT(BA30), MATCH(TRUE, EXACT(M30, INDIRECT(AI30)), 0)),0))</f>
        <v/>
      </c>
      <c r="N31" s="118" t="str" cm="1">
        <f t="array" aca="1" ref="N31" ca="1">IF(OR(ISBLANK(N30),N30="N/A"),"",IFERROR(INDEX(INDIRECT(BB30), MATCH(TRUE, EXACT(N30, INDIRECT(AJ30)), 0)),0))</f>
        <v/>
      </c>
      <c r="O31" s="119" t="str" cm="1">
        <f t="array" aca="1" ref="O31" ca="1">IF(OR(ISBLANK(O30),O30="N/A"),"",IFERROR(INDEX(INDIRECT(BC30), MATCH(TRUE, EXACT(O30, INDIRECT(AK30)), 0)),0))</f>
        <v/>
      </c>
      <c r="P31" s="174" t="str">
        <f>IF(D29="有効なACRO",SUM(G31:O31),IF(D29="アクロタイプを選択","最初にタイプを選択","誤りを修正"))</f>
        <v>最初にタイプを選択</v>
      </c>
      <c r="Q31" s="176" t="str">
        <f>IF(D29="有効なACRO",P31+0.5,IF(D29="アクロタイプを選択","最初にタイプを選択","誤りを修正"))</f>
        <v>最初にタイプを選択</v>
      </c>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CO31" s="48"/>
      <c r="CP31" s="48"/>
      <c r="CQ31" s="48"/>
      <c r="CR31" s="48"/>
      <c r="CS31" s="48"/>
      <c r="CT31" s="48"/>
      <c r="CU31" s="48"/>
      <c r="CV31" s="48"/>
      <c r="CW31" s="48"/>
      <c r="CX31" s="48"/>
      <c r="CY31" s="48"/>
      <c r="CZ31" s="48"/>
      <c r="DA31" s="48"/>
      <c r="DB31" s="48"/>
      <c r="DC31" s="48"/>
    </row>
    <row r="32" spans="2:107" ht="33" customHeight="1" thickBot="1" x14ac:dyDescent="0.4">
      <c r="B32" s="181"/>
      <c r="C32" s="180"/>
      <c r="D32" s="182"/>
      <c r="E32" s="182"/>
      <c r="F32" s="58" t="s">
        <v>79</v>
      </c>
      <c r="G32" s="120" t="str" cm="1">
        <f t="array" aca="1" ref="G32" ca="1">IF(OR(ISBLANK(G30),G30="N/A"),"",IFERROR(INDEX(INDIRECT(AL30), MATCH(TRUE, EXACT(G30, INDIRECT(AC30)), 0)),""))</f>
        <v/>
      </c>
      <c r="H32" s="121" t="str" cm="1">
        <f t="array" aca="1" ref="H32" ca="1">IF(OR(ISBLANK(H30),H30="N/A"),"",IFERROR(INDEX(INDIRECT(AM30), MATCH(TRUE, EXACT(H30, INDIRECT(AD30)), 0)),""))</f>
        <v/>
      </c>
      <c r="I32" s="121" t="str" cm="1">
        <f t="array" aca="1" ref="I32" ca="1">IF(OR(ISBLANK(I30),I30="N/A"),"",IFERROR(INDEX(INDIRECT(AN30), MATCH(TRUE, EXACT(I30, INDIRECT(AE30)), 0)),""))</f>
        <v/>
      </c>
      <c r="J32" s="121" t="str" cm="1">
        <f t="array" aca="1" ref="J32" ca="1">IF(OR(ISBLANK(J30),J30="N/A"),"",IFERROR(INDEX(INDIRECT(AO30), MATCH(TRUE, EXACT(J30, INDIRECT(AF30)), 0)),""))</f>
        <v/>
      </c>
      <c r="K32" s="121" t="str" cm="1">
        <f t="array" aca="1" ref="K32" ca="1">IF(OR(ISBLANK(K30),K30="N/A"),"",IFERROR(INDEX(INDIRECT(AP30), MATCH(TRUE, EXACT(K30, INDIRECT(AG30)), 0)),""))</f>
        <v/>
      </c>
      <c r="L32" s="121" t="str" cm="1">
        <f t="array" aca="1" ref="L32" ca="1">IF(OR(ISBLANK(L30),L30="N/A"),"",IFERROR(INDEX(INDIRECT(AQ30), MATCH(TRUE, EXACT(L30, INDIRECT(AH30)), 0)),""))</f>
        <v/>
      </c>
      <c r="M32" s="121" t="str" cm="1">
        <f t="array" aca="1" ref="M32" ca="1">IF(OR(ISBLANK(M30),M30="N/A"),"",IFERROR(INDEX(INDIRECT(AR30), MATCH(TRUE, EXACT(M30, INDIRECT(AI30)), 0)),""))</f>
        <v/>
      </c>
      <c r="N32" s="121" t="str" cm="1">
        <f t="array" aca="1" ref="N32" ca="1">IF(OR(ISBLANK(N30),N30="N/A"),"",IFERROR(INDEX(INDIRECT(AS30), MATCH(TRUE, EXACT(N30, INDIRECT(AJ30)), 0)),""))</f>
        <v/>
      </c>
      <c r="O32" s="122" t="str" cm="1">
        <f t="array" aca="1" ref="O32" ca="1">IF(OR(ISBLANK(O30),O30="N/A"),"",IFERROR(INDEX(INDIRECT(AT30), MATCH(TRUE, EXACT(O30, INDIRECT(AK30)), 0)),""))</f>
        <v/>
      </c>
      <c r="P32" s="175"/>
      <c r="Q32" s="177"/>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CO32" s="48"/>
      <c r="CP32" s="48"/>
      <c r="CQ32" s="48"/>
      <c r="CR32" s="48"/>
      <c r="CS32" s="48"/>
      <c r="CT32" s="48"/>
      <c r="CU32" s="48"/>
      <c r="CV32" s="48"/>
      <c r="CW32" s="48"/>
      <c r="CX32" s="48"/>
      <c r="CY32" s="48"/>
      <c r="CZ32" s="48"/>
      <c r="DA32" s="48"/>
      <c r="DB32" s="48"/>
      <c r="DC32" s="48"/>
    </row>
    <row r="33" spans="7:107" ht="15.75" customHeight="1" x14ac:dyDescent="0.35">
      <c r="G33" s="50"/>
      <c r="H33" s="50"/>
      <c r="I33" s="50"/>
      <c r="J33" s="50"/>
      <c r="K33" s="51"/>
      <c r="L33" s="50"/>
      <c r="M33" s="50"/>
      <c r="N33" s="50"/>
      <c r="O33" s="50"/>
      <c r="P33" s="52"/>
      <c r="Q33" s="52"/>
      <c r="CO33" s="48"/>
      <c r="CP33" s="48"/>
      <c r="CQ33" s="48"/>
      <c r="CR33" s="48"/>
      <c r="CS33" s="48"/>
      <c r="CT33" s="48"/>
      <c r="CU33" s="48"/>
      <c r="CV33" s="48"/>
      <c r="CW33" s="48"/>
      <c r="CX33" s="48"/>
      <c r="CY33" s="48"/>
      <c r="CZ33" s="48"/>
      <c r="DA33" s="48"/>
      <c r="DB33" s="48"/>
      <c r="DC33" s="48"/>
    </row>
    <row r="34" spans="7:107" ht="15.5" x14ac:dyDescent="0.35">
      <c r="G34" s="50"/>
      <c r="H34" s="50"/>
      <c r="I34" s="50"/>
      <c r="J34" s="50"/>
      <c r="K34" s="51"/>
      <c r="L34" s="50"/>
      <c r="M34" s="50"/>
      <c r="N34" s="50"/>
      <c r="O34" s="50"/>
      <c r="P34" s="52"/>
      <c r="Q34" s="52"/>
      <c r="CO34" s="48"/>
      <c r="CP34" s="48"/>
      <c r="CQ34" s="48"/>
      <c r="CR34" s="48"/>
      <c r="CS34" s="48"/>
      <c r="CT34" s="48"/>
      <c r="CU34" s="48"/>
      <c r="CV34" s="48"/>
      <c r="CW34" s="48"/>
      <c r="CX34" s="48"/>
      <c r="CY34" s="48"/>
      <c r="CZ34" s="48"/>
      <c r="DA34" s="48"/>
      <c r="DB34" s="48"/>
      <c r="DC34" s="48"/>
    </row>
    <row r="35" spans="7:107" ht="15.5" x14ac:dyDescent="0.35">
      <c r="G35" s="50"/>
      <c r="H35" s="50"/>
      <c r="I35" s="50"/>
      <c r="J35" s="50"/>
      <c r="K35" s="51"/>
      <c r="L35" s="50"/>
      <c r="M35" s="50"/>
      <c r="N35" s="50"/>
      <c r="O35" s="50"/>
      <c r="P35" s="52"/>
      <c r="Q35" s="52"/>
      <c r="CO35" s="48"/>
      <c r="CP35" s="48"/>
      <c r="CQ35" s="48"/>
      <c r="CR35" s="48"/>
      <c r="CS35" s="48"/>
      <c r="CT35" s="48"/>
      <c r="CU35" s="48"/>
      <c r="CV35" s="48"/>
      <c r="CW35" s="48"/>
      <c r="CX35" s="48"/>
      <c r="CY35" s="48"/>
      <c r="CZ35" s="48"/>
      <c r="DA35" s="48"/>
      <c r="DB35" s="48"/>
      <c r="DC35" s="48"/>
    </row>
    <row r="36" spans="7:107" ht="15.5" x14ac:dyDescent="0.35">
      <c r="G36" s="50"/>
      <c r="H36" s="50"/>
      <c r="I36" s="50"/>
      <c r="J36" s="50"/>
      <c r="K36" s="51"/>
      <c r="L36" s="50"/>
      <c r="M36" s="50"/>
      <c r="N36" s="50"/>
      <c r="O36" s="50"/>
      <c r="P36" s="52"/>
      <c r="Q36" s="52"/>
      <c r="CO36" s="48"/>
      <c r="CP36" s="48"/>
      <c r="CQ36" s="48"/>
      <c r="CR36" s="48"/>
      <c r="CS36" s="48"/>
      <c r="CT36" s="48"/>
      <c r="CU36" s="48"/>
      <c r="CV36" s="48"/>
      <c r="CW36" s="48"/>
      <c r="CX36" s="48"/>
      <c r="CY36" s="48"/>
      <c r="CZ36" s="48"/>
      <c r="DA36" s="48"/>
      <c r="DB36" s="48"/>
      <c r="DC36" s="48"/>
    </row>
    <row r="37" spans="7:107" ht="15.75" customHeight="1" x14ac:dyDescent="0.35">
      <c r="G37" s="50"/>
      <c r="H37" s="50"/>
      <c r="I37" s="50"/>
      <c r="J37" s="50"/>
      <c r="K37" s="51"/>
      <c r="L37" s="50"/>
      <c r="M37" s="50"/>
      <c r="N37" s="50"/>
      <c r="O37" s="50"/>
      <c r="P37" s="52"/>
      <c r="Q37" s="52"/>
      <c r="CO37" s="48"/>
      <c r="CP37" s="48"/>
      <c r="CQ37" s="48"/>
      <c r="CR37" s="48"/>
      <c r="CS37" s="48"/>
      <c r="CT37" s="48"/>
      <c r="CU37" s="48"/>
      <c r="CV37" s="48"/>
      <c r="CW37" s="48"/>
      <c r="CX37" s="48"/>
      <c r="CY37" s="48"/>
      <c r="CZ37" s="48"/>
      <c r="DA37" s="48"/>
      <c r="DB37" s="48"/>
      <c r="DC37" s="48"/>
    </row>
    <row r="38" spans="7:107" ht="15.5" x14ac:dyDescent="0.35">
      <c r="G38" s="50"/>
      <c r="H38" s="50"/>
      <c r="I38" s="50"/>
      <c r="J38" s="50"/>
      <c r="K38" s="51"/>
      <c r="L38" s="50"/>
      <c r="M38" s="50"/>
      <c r="N38" s="50"/>
      <c r="O38" s="50"/>
      <c r="P38" s="52"/>
      <c r="Q38" s="52"/>
      <c r="CO38" s="48"/>
      <c r="CP38" s="48"/>
      <c r="CQ38" s="48"/>
      <c r="CR38" s="48"/>
      <c r="CS38" s="48"/>
      <c r="CT38" s="48"/>
      <c r="CU38" s="48"/>
      <c r="CV38" s="48"/>
      <c r="CW38" s="48"/>
      <c r="CX38" s="48"/>
      <c r="CY38" s="48"/>
      <c r="CZ38" s="48"/>
      <c r="DA38" s="48"/>
      <c r="DB38" s="48"/>
      <c r="DC38" s="48"/>
    </row>
    <row r="39" spans="7:107" ht="15.5" x14ac:dyDescent="0.35">
      <c r="G39" s="50"/>
      <c r="H39" s="50"/>
      <c r="I39" s="50"/>
      <c r="J39" s="50"/>
      <c r="K39" s="51"/>
      <c r="L39" s="50"/>
      <c r="M39" s="50"/>
      <c r="N39" s="50"/>
      <c r="O39" s="50"/>
      <c r="P39" s="52"/>
      <c r="Q39" s="52"/>
      <c r="CO39" s="48"/>
      <c r="CP39" s="48"/>
      <c r="CQ39" s="48"/>
      <c r="CR39" s="48"/>
      <c r="CS39" s="48"/>
      <c r="CT39" s="48"/>
      <c r="CU39" s="48"/>
      <c r="CV39" s="48"/>
      <c r="CW39" s="48"/>
      <c r="CX39" s="48"/>
      <c r="CY39" s="48"/>
      <c r="CZ39" s="48"/>
      <c r="DA39" s="48"/>
      <c r="DB39" s="48"/>
      <c r="DC39" s="48"/>
    </row>
    <row r="40" spans="7:107" ht="15.5" x14ac:dyDescent="0.35">
      <c r="G40" s="50"/>
      <c r="H40" s="50"/>
      <c r="I40" s="50"/>
      <c r="J40" s="50"/>
      <c r="K40" s="51"/>
      <c r="L40" s="50"/>
      <c r="M40" s="50"/>
      <c r="N40" s="50"/>
      <c r="O40" s="50"/>
      <c r="P40" s="52"/>
      <c r="Q40" s="52"/>
      <c r="CO40" s="48"/>
      <c r="CP40" s="48"/>
      <c r="CQ40" s="48"/>
      <c r="CR40" s="48"/>
      <c r="CS40" s="48"/>
      <c r="CT40" s="48"/>
      <c r="CU40" s="48"/>
      <c r="CV40" s="48"/>
      <c r="CW40" s="48"/>
      <c r="CX40" s="48"/>
      <c r="CY40" s="48"/>
      <c r="CZ40" s="48"/>
      <c r="DA40" s="48"/>
      <c r="DB40" s="48"/>
      <c r="DC40" s="48"/>
    </row>
    <row r="41" spans="7:107" ht="15.75" customHeight="1" x14ac:dyDescent="0.35">
      <c r="G41" s="50"/>
      <c r="H41" s="50"/>
      <c r="I41" s="50"/>
      <c r="J41" s="50"/>
      <c r="K41" s="51"/>
      <c r="L41" s="50"/>
      <c r="M41" s="50"/>
      <c r="N41" s="50"/>
      <c r="O41" s="50"/>
      <c r="P41" s="52"/>
      <c r="Q41" s="52"/>
      <c r="CO41" s="48"/>
      <c r="CP41" s="48"/>
      <c r="CQ41" s="48"/>
      <c r="CR41" s="48"/>
      <c r="CS41" s="48"/>
      <c r="CT41" s="48"/>
      <c r="CU41" s="48"/>
      <c r="CV41" s="48"/>
      <c r="CW41" s="48"/>
      <c r="CX41" s="48"/>
      <c r="CY41" s="48"/>
      <c r="CZ41" s="48"/>
      <c r="DA41" s="48"/>
      <c r="DB41" s="48"/>
      <c r="DC41" s="48"/>
    </row>
    <row r="42" spans="7:107" ht="15.5" x14ac:dyDescent="0.35">
      <c r="G42" s="50"/>
      <c r="H42" s="50"/>
      <c r="I42" s="50"/>
      <c r="J42" s="50"/>
      <c r="K42" s="51"/>
      <c r="L42" s="50"/>
      <c r="M42" s="50"/>
      <c r="N42" s="50"/>
      <c r="O42" s="50"/>
      <c r="P42" s="52"/>
      <c r="Q42" s="52"/>
      <c r="CO42" s="48"/>
      <c r="CP42" s="48"/>
      <c r="CQ42" s="48"/>
      <c r="CR42" s="48"/>
      <c r="CS42" s="48"/>
      <c r="CT42" s="48"/>
      <c r="CU42" s="48"/>
      <c r="CV42" s="48"/>
      <c r="CW42" s="48"/>
      <c r="CX42" s="48"/>
      <c r="CY42" s="48"/>
      <c r="CZ42" s="48"/>
      <c r="DA42" s="48"/>
      <c r="DB42" s="48"/>
      <c r="DC42" s="48"/>
    </row>
    <row r="43" spans="7:107" ht="15.5" x14ac:dyDescent="0.35">
      <c r="G43" s="50"/>
      <c r="H43" s="50"/>
      <c r="I43" s="50"/>
      <c r="J43" s="50"/>
      <c r="K43" s="51"/>
      <c r="L43" s="50"/>
      <c r="M43" s="50"/>
      <c r="N43" s="50"/>
      <c r="O43" s="50"/>
      <c r="P43" s="52"/>
      <c r="Q43" s="52"/>
      <c r="CO43" s="48"/>
      <c r="CP43" s="48"/>
      <c r="CQ43" s="48"/>
      <c r="CR43" s="48"/>
      <c r="CS43" s="48"/>
      <c r="CT43" s="48"/>
      <c r="CU43" s="48"/>
      <c r="CV43" s="48"/>
      <c r="CW43" s="48"/>
      <c r="CX43" s="48"/>
      <c r="CY43" s="48"/>
      <c r="CZ43" s="48"/>
      <c r="DA43" s="48"/>
      <c r="DB43" s="48"/>
      <c r="DC43" s="48"/>
    </row>
    <row r="44" spans="7:107" ht="15.5" x14ac:dyDescent="0.35">
      <c r="G44" s="50"/>
      <c r="H44" s="50"/>
      <c r="I44" s="50"/>
      <c r="J44" s="50"/>
      <c r="K44" s="51"/>
      <c r="L44" s="50"/>
      <c r="M44" s="50"/>
      <c r="N44" s="50"/>
      <c r="O44" s="50"/>
      <c r="P44" s="52"/>
      <c r="Q44" s="52"/>
      <c r="CO44" s="48"/>
      <c r="CP44" s="48"/>
      <c r="CQ44" s="48"/>
      <c r="CR44" s="48"/>
      <c r="CS44" s="48"/>
      <c r="CT44" s="48"/>
      <c r="CU44" s="48"/>
      <c r="CV44" s="48"/>
      <c r="CW44" s="48"/>
      <c r="CX44" s="48"/>
      <c r="CY44" s="48"/>
      <c r="CZ44" s="48"/>
      <c r="DA44" s="48"/>
      <c r="DB44" s="48"/>
      <c r="DC44" s="48"/>
    </row>
    <row r="45" spans="7:107" ht="15.75" customHeight="1" x14ac:dyDescent="0.35">
      <c r="G45" s="50"/>
      <c r="H45" s="50"/>
      <c r="I45" s="50"/>
      <c r="J45" s="50"/>
      <c r="K45" s="51"/>
      <c r="L45" s="50"/>
      <c r="M45" s="50"/>
      <c r="N45" s="50"/>
      <c r="O45" s="50"/>
      <c r="P45" s="52"/>
      <c r="Q45" s="52"/>
      <c r="CO45" s="48"/>
      <c r="CP45" s="48"/>
      <c r="CQ45" s="48"/>
      <c r="CR45" s="48"/>
      <c r="CS45" s="48"/>
      <c r="CT45" s="48"/>
      <c r="CU45" s="48"/>
      <c r="CV45" s="48"/>
      <c r="CW45" s="48"/>
      <c r="CX45" s="48"/>
      <c r="CY45" s="48"/>
      <c r="CZ45" s="48"/>
      <c r="DA45" s="48"/>
      <c r="DB45" s="48"/>
      <c r="DC45" s="48"/>
    </row>
    <row r="46" spans="7:107" ht="15.5" x14ac:dyDescent="0.35">
      <c r="G46" s="50"/>
      <c r="H46" s="50"/>
      <c r="I46" s="50"/>
      <c r="J46" s="50"/>
      <c r="K46" s="51"/>
      <c r="L46" s="50"/>
      <c r="M46" s="50"/>
      <c r="N46" s="50"/>
      <c r="O46" s="50"/>
      <c r="P46" s="52"/>
      <c r="Q46" s="52"/>
      <c r="CO46" s="48"/>
      <c r="CP46" s="48"/>
      <c r="CQ46" s="48"/>
      <c r="CR46" s="48"/>
      <c r="CS46" s="48"/>
      <c r="CT46" s="48"/>
      <c r="CU46" s="48"/>
      <c r="CV46" s="48"/>
      <c r="CW46" s="48"/>
      <c r="CX46" s="48"/>
      <c r="CY46" s="48"/>
      <c r="CZ46" s="48"/>
      <c r="DA46" s="48"/>
      <c r="DB46" s="48"/>
      <c r="DC46" s="48"/>
    </row>
    <row r="47" spans="7:107" ht="15.5" x14ac:dyDescent="0.35">
      <c r="G47" s="50"/>
      <c r="H47" s="50"/>
      <c r="I47" s="50"/>
      <c r="J47" s="50"/>
      <c r="K47" s="51"/>
      <c r="L47" s="50"/>
      <c r="M47" s="50"/>
      <c r="N47" s="50"/>
      <c r="O47" s="50"/>
      <c r="P47" s="52"/>
      <c r="Q47" s="52"/>
      <c r="CO47" s="48"/>
      <c r="CP47" s="48"/>
      <c r="CQ47" s="48"/>
      <c r="CR47" s="48"/>
      <c r="CS47" s="48"/>
      <c r="CT47" s="48"/>
      <c r="CU47" s="48"/>
      <c r="CV47" s="48"/>
      <c r="CW47" s="48"/>
      <c r="CX47" s="48"/>
      <c r="CY47" s="48"/>
      <c r="CZ47" s="48"/>
      <c r="DA47" s="48"/>
      <c r="DB47" s="48"/>
      <c r="DC47" s="48"/>
    </row>
    <row r="48" spans="7:107" ht="15.5" x14ac:dyDescent="0.35">
      <c r="G48" s="50"/>
      <c r="H48" s="50"/>
      <c r="I48" s="50"/>
      <c r="J48" s="50"/>
      <c r="K48" s="51"/>
      <c r="L48" s="50"/>
      <c r="M48" s="50"/>
      <c r="N48" s="50"/>
      <c r="O48" s="50"/>
      <c r="P48" s="52"/>
      <c r="Q48" s="52"/>
      <c r="CO48" s="48"/>
      <c r="CP48" s="48"/>
      <c r="CQ48" s="48"/>
      <c r="CR48" s="48"/>
      <c r="CS48" s="48"/>
      <c r="CT48" s="48"/>
      <c r="CU48" s="48"/>
      <c r="CV48" s="48"/>
      <c r="CW48" s="48"/>
      <c r="CX48" s="48"/>
      <c r="CY48" s="48"/>
      <c r="CZ48" s="48"/>
      <c r="DA48" s="48"/>
      <c r="DB48" s="48"/>
      <c r="DC48" s="48"/>
    </row>
    <row r="49" spans="7:107" ht="15.75" customHeight="1" x14ac:dyDescent="0.35">
      <c r="G49" s="50"/>
      <c r="H49" s="50"/>
      <c r="I49" s="50"/>
      <c r="J49" s="50"/>
      <c r="K49" s="51"/>
      <c r="L49" s="50"/>
      <c r="M49" s="50"/>
      <c r="N49" s="50"/>
      <c r="O49" s="50"/>
      <c r="P49" s="52"/>
      <c r="Q49" s="52"/>
      <c r="CO49" s="48"/>
      <c r="CP49" s="48"/>
      <c r="CQ49" s="48"/>
      <c r="CR49" s="48"/>
      <c r="CS49" s="48"/>
      <c r="CT49" s="48"/>
      <c r="CU49" s="48"/>
      <c r="CV49" s="48"/>
      <c r="CW49" s="48"/>
      <c r="CX49" s="48"/>
      <c r="CY49" s="48"/>
      <c r="CZ49" s="48"/>
      <c r="DA49" s="48"/>
      <c r="DB49" s="48"/>
      <c r="DC49" s="48"/>
    </row>
    <row r="50" spans="7:107" ht="15.75" customHeight="1" x14ac:dyDescent="0.35">
      <c r="G50" s="50"/>
      <c r="H50" s="50"/>
      <c r="I50" s="50"/>
      <c r="J50" s="50"/>
      <c r="K50" s="51"/>
      <c r="L50" s="50"/>
      <c r="M50" s="50"/>
      <c r="N50" s="50"/>
      <c r="O50" s="50"/>
      <c r="P50" s="52"/>
      <c r="Q50" s="52"/>
      <c r="CO50" s="48"/>
      <c r="CP50" s="48"/>
      <c r="CQ50" s="48"/>
      <c r="CR50" s="48"/>
      <c r="CS50" s="48"/>
      <c r="CT50" s="48"/>
      <c r="CU50" s="48"/>
      <c r="CV50" s="48"/>
      <c r="CW50" s="48"/>
      <c r="CX50" s="48"/>
      <c r="CY50" s="48"/>
      <c r="CZ50" s="48"/>
      <c r="DA50" s="48"/>
      <c r="DB50" s="48"/>
      <c r="DC50" s="48"/>
    </row>
    <row r="51" spans="7:107" ht="15.75" customHeight="1" x14ac:dyDescent="0.35">
      <c r="G51" s="50"/>
      <c r="H51" s="50"/>
      <c r="I51" s="50"/>
      <c r="J51" s="50"/>
      <c r="K51" s="51"/>
      <c r="L51" s="50"/>
      <c r="M51" s="50"/>
      <c r="N51" s="50"/>
      <c r="O51" s="50"/>
      <c r="P51" s="52"/>
      <c r="Q51" s="52"/>
      <c r="CO51" s="48"/>
      <c r="CP51" s="48"/>
      <c r="CQ51" s="48"/>
      <c r="CR51" s="48"/>
      <c r="CS51" s="48"/>
      <c r="CT51" s="48"/>
      <c r="CU51" s="48"/>
      <c r="CV51" s="48"/>
      <c r="CW51" s="48"/>
      <c r="CX51" s="48"/>
      <c r="CY51" s="48"/>
      <c r="CZ51" s="48"/>
      <c r="DA51" s="48"/>
      <c r="DB51" s="48"/>
      <c r="DC51" s="48"/>
    </row>
    <row r="52" spans="7:107" ht="15.75" customHeight="1" x14ac:dyDescent="0.35">
      <c r="G52" s="50"/>
      <c r="H52" s="50"/>
      <c r="I52" s="50"/>
      <c r="J52" s="50"/>
      <c r="K52" s="51"/>
      <c r="L52" s="50"/>
      <c r="M52" s="50"/>
      <c r="N52" s="50"/>
      <c r="O52" s="50"/>
      <c r="P52" s="52"/>
      <c r="Q52" s="52"/>
      <c r="CO52" s="48"/>
      <c r="CP52" s="48"/>
      <c r="CQ52" s="48"/>
      <c r="CR52" s="48"/>
      <c r="CS52" s="48"/>
      <c r="CT52" s="48"/>
      <c r="CU52" s="48"/>
      <c r="CV52" s="48"/>
      <c r="CW52" s="48"/>
      <c r="CX52" s="48"/>
      <c r="CY52" s="48"/>
      <c r="CZ52" s="48"/>
      <c r="DA52" s="48"/>
      <c r="DB52" s="48"/>
      <c r="DC52" s="48"/>
    </row>
    <row r="53" spans="7:107" ht="15.75" customHeight="1" x14ac:dyDescent="0.35">
      <c r="G53" s="50"/>
      <c r="H53" s="50"/>
      <c r="I53" s="50"/>
      <c r="J53" s="50"/>
      <c r="K53" s="51"/>
      <c r="L53" s="50"/>
      <c r="M53" s="50"/>
      <c r="N53" s="50"/>
      <c r="O53" s="50"/>
      <c r="P53" s="52"/>
      <c r="Q53" s="52"/>
      <c r="CO53" s="48"/>
      <c r="CP53" s="48"/>
      <c r="CQ53" s="48"/>
      <c r="CR53" s="48"/>
      <c r="CS53" s="48"/>
      <c r="CT53" s="48"/>
      <c r="CU53" s="48"/>
      <c r="CV53" s="48"/>
      <c r="CW53" s="48"/>
      <c r="CX53" s="48"/>
      <c r="CY53" s="48"/>
      <c r="CZ53" s="48"/>
      <c r="DA53" s="48"/>
      <c r="DB53" s="48"/>
      <c r="DC53" s="48"/>
    </row>
    <row r="54" spans="7:107" ht="15.75" customHeight="1" x14ac:dyDescent="0.35">
      <c r="G54" s="50"/>
      <c r="H54" s="50"/>
      <c r="I54" s="50"/>
      <c r="J54" s="50"/>
      <c r="K54" s="51"/>
      <c r="L54" s="50"/>
      <c r="M54" s="50"/>
      <c r="N54" s="50"/>
      <c r="O54" s="50"/>
      <c r="P54" s="52"/>
      <c r="Q54" s="52"/>
      <c r="DC54" s="48"/>
    </row>
    <row r="55" spans="7:107" ht="15.75" customHeight="1" x14ac:dyDescent="0.35">
      <c r="G55" s="50"/>
      <c r="H55" s="50"/>
      <c r="I55" s="50"/>
      <c r="J55" s="50"/>
      <c r="K55" s="51"/>
      <c r="L55" s="50"/>
      <c r="M55" s="50"/>
      <c r="N55" s="50"/>
      <c r="O55" s="50"/>
      <c r="P55" s="52"/>
      <c r="Q55" s="52"/>
      <c r="DC55" s="48"/>
    </row>
    <row r="56" spans="7:107" ht="15.75" customHeight="1" x14ac:dyDescent="0.35">
      <c r="G56" s="50"/>
      <c r="H56" s="50"/>
      <c r="I56" s="50"/>
      <c r="J56" s="50"/>
      <c r="K56" s="51"/>
      <c r="L56" s="50"/>
      <c r="M56" s="50"/>
      <c r="N56" s="50"/>
      <c r="O56" s="50"/>
      <c r="P56" s="52"/>
      <c r="Q56" s="52"/>
      <c r="DC56" s="48"/>
    </row>
    <row r="57" spans="7:107" ht="15.75" customHeight="1" x14ac:dyDescent="0.35">
      <c r="G57" s="50"/>
      <c r="H57" s="50"/>
      <c r="I57" s="50"/>
      <c r="J57" s="50"/>
      <c r="K57" s="51"/>
      <c r="L57" s="50"/>
      <c r="M57" s="50"/>
      <c r="N57" s="50"/>
      <c r="O57" s="50"/>
      <c r="P57" s="52"/>
      <c r="Q57" s="52"/>
      <c r="DC57" s="48"/>
    </row>
    <row r="58" spans="7:107" ht="15.75" customHeight="1" x14ac:dyDescent="0.35">
      <c r="G58" s="50"/>
      <c r="H58" s="50"/>
      <c r="I58" s="50"/>
      <c r="J58" s="50"/>
      <c r="K58" s="51"/>
      <c r="L58" s="50"/>
      <c r="M58" s="50"/>
      <c r="N58" s="50"/>
      <c r="O58" s="50"/>
      <c r="P58" s="52"/>
      <c r="Q58" s="52"/>
      <c r="DC58" s="48"/>
    </row>
    <row r="59" spans="7:107" ht="15.75" customHeight="1" x14ac:dyDescent="0.35">
      <c r="G59" s="50"/>
      <c r="H59" s="50"/>
      <c r="I59" s="50"/>
      <c r="J59" s="50"/>
      <c r="K59" s="51"/>
      <c r="L59" s="50"/>
      <c r="M59" s="50"/>
      <c r="N59" s="50"/>
      <c r="O59" s="50"/>
      <c r="P59" s="52"/>
      <c r="Q59" s="52"/>
      <c r="DC59" s="48"/>
    </row>
    <row r="60" spans="7:107" ht="15.75" customHeight="1" x14ac:dyDescent="0.35">
      <c r="G60" s="50"/>
      <c r="H60" s="50"/>
      <c r="I60" s="50"/>
      <c r="J60" s="50"/>
      <c r="K60" s="51"/>
      <c r="L60" s="50"/>
      <c r="M60" s="50"/>
      <c r="N60" s="50"/>
      <c r="O60" s="50"/>
      <c r="P60" s="52"/>
      <c r="Q60" s="52"/>
      <c r="DC60" s="48"/>
    </row>
    <row r="61" spans="7:107" ht="15.75" customHeight="1" x14ac:dyDescent="0.35">
      <c r="G61" s="50"/>
      <c r="H61" s="50"/>
      <c r="I61" s="50"/>
      <c r="J61" s="50"/>
      <c r="K61" s="51"/>
      <c r="L61" s="50"/>
      <c r="M61" s="50"/>
      <c r="N61" s="50"/>
      <c r="O61" s="50"/>
      <c r="P61" s="52"/>
      <c r="Q61" s="52"/>
      <c r="DC61" s="48"/>
    </row>
    <row r="62" spans="7:107" ht="15.75" customHeight="1" x14ac:dyDescent="0.35">
      <c r="G62" s="50"/>
      <c r="H62" s="50"/>
      <c r="I62" s="50"/>
      <c r="J62" s="50"/>
      <c r="K62" s="51"/>
      <c r="L62" s="50"/>
      <c r="M62" s="50"/>
      <c r="N62" s="50"/>
      <c r="O62" s="50"/>
      <c r="P62" s="52"/>
      <c r="Q62" s="52"/>
      <c r="DC62" s="48"/>
    </row>
    <row r="63" spans="7:107" ht="15.75" customHeight="1" x14ac:dyDescent="0.35">
      <c r="G63" s="50"/>
      <c r="H63" s="50"/>
      <c r="I63" s="50"/>
      <c r="J63" s="50"/>
      <c r="K63" s="51"/>
      <c r="L63" s="50"/>
      <c r="M63" s="50"/>
      <c r="N63" s="50"/>
      <c r="O63" s="50"/>
      <c r="P63" s="52"/>
      <c r="Q63" s="52"/>
      <c r="DC63" s="48"/>
    </row>
    <row r="64" spans="7:107" ht="15.75" customHeight="1" x14ac:dyDescent="0.35">
      <c r="G64" s="50"/>
      <c r="H64" s="50"/>
      <c r="I64" s="50"/>
      <c r="J64" s="50"/>
      <c r="K64" s="51"/>
      <c r="L64" s="50"/>
      <c r="M64" s="50"/>
      <c r="N64" s="50"/>
      <c r="O64" s="50"/>
      <c r="P64" s="52"/>
      <c r="Q64" s="52"/>
      <c r="DC64" s="48"/>
    </row>
    <row r="65" spans="7:107" ht="15.75" customHeight="1" x14ac:dyDescent="0.35">
      <c r="G65" s="50"/>
      <c r="H65" s="50"/>
      <c r="I65" s="50"/>
      <c r="J65" s="50"/>
      <c r="K65" s="51"/>
      <c r="L65" s="50"/>
      <c r="M65" s="50"/>
      <c r="N65" s="50"/>
      <c r="O65" s="50"/>
      <c r="P65" s="52"/>
      <c r="Q65" s="52"/>
      <c r="DC65" s="48"/>
    </row>
    <row r="66" spans="7:107" ht="15.75" customHeight="1" x14ac:dyDescent="0.35">
      <c r="G66" s="50"/>
      <c r="H66" s="50"/>
      <c r="I66" s="50"/>
      <c r="J66" s="50"/>
      <c r="K66" s="51"/>
      <c r="L66" s="50"/>
      <c r="M66" s="50"/>
      <c r="N66" s="50"/>
      <c r="O66" s="50"/>
      <c r="P66" s="52"/>
      <c r="Q66" s="52"/>
      <c r="DC66" s="48"/>
    </row>
    <row r="67" spans="7:107" ht="15.75" customHeight="1" x14ac:dyDescent="0.35">
      <c r="G67" s="50"/>
      <c r="H67" s="50"/>
      <c r="I67" s="50"/>
      <c r="J67" s="50"/>
      <c r="K67" s="51"/>
      <c r="L67" s="50"/>
      <c r="M67" s="50"/>
      <c r="N67" s="50"/>
      <c r="O67" s="50"/>
      <c r="P67" s="52"/>
      <c r="Q67" s="52"/>
      <c r="DC67" s="48"/>
    </row>
    <row r="68" spans="7:107" ht="15.75" customHeight="1" x14ac:dyDescent="0.35">
      <c r="G68" s="50"/>
      <c r="H68" s="50"/>
      <c r="I68" s="50"/>
      <c r="J68" s="50"/>
      <c r="K68" s="51"/>
      <c r="L68" s="50"/>
      <c r="M68" s="50"/>
      <c r="N68" s="50"/>
      <c r="O68" s="50"/>
      <c r="P68" s="52"/>
      <c r="Q68" s="52"/>
      <c r="DC68" s="48"/>
    </row>
    <row r="69" spans="7:107" ht="15.75" customHeight="1" x14ac:dyDescent="0.35">
      <c r="G69" s="50"/>
      <c r="H69" s="50"/>
      <c r="I69" s="50"/>
      <c r="J69" s="50"/>
      <c r="K69" s="51"/>
      <c r="L69" s="50"/>
      <c r="M69" s="50"/>
      <c r="N69" s="50"/>
      <c r="O69" s="50"/>
      <c r="P69" s="52"/>
      <c r="Q69" s="52"/>
      <c r="DC69" s="48"/>
    </row>
    <row r="70" spans="7:107" ht="15.75" customHeight="1" x14ac:dyDescent="0.35">
      <c r="G70" s="50"/>
      <c r="H70" s="50"/>
      <c r="I70" s="50"/>
      <c r="J70" s="50"/>
      <c r="K70" s="51"/>
      <c r="L70" s="50"/>
      <c r="M70" s="50"/>
      <c r="N70" s="50"/>
      <c r="O70" s="50"/>
      <c r="P70" s="52"/>
      <c r="Q70" s="52"/>
      <c r="DC70" s="48"/>
    </row>
    <row r="71" spans="7:107" ht="15.75" customHeight="1" x14ac:dyDescent="0.35">
      <c r="G71" s="50"/>
      <c r="H71" s="50"/>
      <c r="I71" s="50"/>
      <c r="J71" s="50"/>
      <c r="K71" s="51"/>
      <c r="L71" s="50"/>
      <c r="M71" s="50"/>
      <c r="N71" s="50"/>
      <c r="O71" s="50"/>
      <c r="P71" s="52"/>
      <c r="Q71" s="52"/>
      <c r="DC71" s="48"/>
    </row>
    <row r="72" spans="7:107" ht="15.75" customHeight="1" x14ac:dyDescent="0.35">
      <c r="G72" s="50"/>
      <c r="H72" s="50"/>
      <c r="I72" s="50"/>
      <c r="J72" s="50"/>
      <c r="K72" s="51"/>
      <c r="L72" s="50"/>
      <c r="M72" s="50"/>
      <c r="N72" s="50"/>
      <c r="O72" s="50"/>
      <c r="P72" s="52"/>
      <c r="Q72" s="52"/>
      <c r="DC72" s="48"/>
    </row>
    <row r="73" spans="7:107" ht="15.75" customHeight="1" x14ac:dyDescent="0.35">
      <c r="G73" s="50"/>
      <c r="H73" s="50"/>
      <c r="I73" s="50"/>
      <c r="J73" s="50"/>
      <c r="K73" s="51"/>
      <c r="L73" s="50"/>
      <c r="M73" s="50"/>
      <c r="N73" s="50"/>
      <c r="O73" s="50"/>
      <c r="P73" s="52"/>
      <c r="Q73" s="52"/>
      <c r="DC73" s="48"/>
    </row>
    <row r="74" spans="7:107" ht="15.75" customHeight="1" x14ac:dyDescent="0.35">
      <c r="G74" s="50"/>
      <c r="H74" s="50"/>
      <c r="I74" s="50"/>
      <c r="J74" s="50"/>
      <c r="K74" s="51"/>
      <c r="L74" s="50"/>
      <c r="M74" s="50"/>
      <c r="N74" s="50"/>
      <c r="O74" s="50"/>
      <c r="P74" s="52"/>
      <c r="Q74" s="52"/>
      <c r="DC74" s="48"/>
    </row>
    <row r="75" spans="7:107" ht="15.75" customHeight="1" x14ac:dyDescent="0.35">
      <c r="G75" s="50"/>
      <c r="H75" s="50"/>
      <c r="I75" s="50"/>
      <c r="J75" s="50"/>
      <c r="K75" s="51"/>
      <c r="L75" s="50"/>
      <c r="M75" s="50"/>
      <c r="N75" s="50"/>
      <c r="O75" s="50"/>
      <c r="P75" s="52"/>
      <c r="Q75" s="52"/>
      <c r="DC75" s="48"/>
    </row>
    <row r="76" spans="7:107" ht="15.75" customHeight="1" x14ac:dyDescent="0.35">
      <c r="G76" s="50"/>
      <c r="H76" s="50"/>
      <c r="I76" s="50"/>
      <c r="J76" s="50"/>
      <c r="K76" s="51"/>
      <c r="L76" s="50"/>
      <c r="M76" s="50"/>
      <c r="N76" s="50"/>
      <c r="O76" s="50"/>
      <c r="P76" s="52"/>
      <c r="Q76" s="52"/>
      <c r="DC76" s="48"/>
    </row>
    <row r="77" spans="7:107" ht="15.75" customHeight="1" x14ac:dyDescent="0.35">
      <c r="G77" s="50"/>
      <c r="H77" s="50"/>
      <c r="I77" s="50"/>
      <c r="J77" s="50"/>
      <c r="K77" s="51"/>
      <c r="L77" s="50"/>
      <c r="M77" s="50"/>
      <c r="N77" s="50"/>
      <c r="O77" s="50"/>
      <c r="P77" s="52"/>
      <c r="Q77" s="52"/>
      <c r="DC77" s="48"/>
    </row>
    <row r="78" spans="7:107" ht="15.75" customHeight="1" x14ac:dyDescent="0.35">
      <c r="G78" s="50"/>
      <c r="H78" s="50"/>
      <c r="I78" s="50"/>
      <c r="J78" s="50"/>
      <c r="K78" s="51"/>
      <c r="L78" s="50"/>
      <c r="M78" s="50"/>
      <c r="N78" s="50"/>
      <c r="O78" s="50"/>
      <c r="P78" s="52"/>
      <c r="Q78" s="52"/>
      <c r="DC78" s="48"/>
    </row>
    <row r="79" spans="7:107" ht="15.75" customHeight="1" x14ac:dyDescent="0.35">
      <c r="G79" s="50"/>
      <c r="H79" s="50"/>
      <c r="I79" s="50"/>
      <c r="J79" s="50"/>
      <c r="K79" s="51"/>
      <c r="L79" s="50"/>
      <c r="M79" s="50"/>
      <c r="N79" s="50"/>
      <c r="O79" s="50"/>
      <c r="P79" s="52"/>
      <c r="Q79" s="52"/>
      <c r="DC79" s="48"/>
    </row>
    <row r="80" spans="7:107" ht="15.75" customHeight="1" x14ac:dyDescent="0.35">
      <c r="G80" s="50"/>
      <c r="H80" s="50"/>
      <c r="I80" s="50"/>
      <c r="J80" s="50"/>
      <c r="K80" s="51"/>
      <c r="L80" s="50"/>
      <c r="M80" s="50"/>
      <c r="N80" s="50"/>
      <c r="O80" s="50"/>
      <c r="P80" s="52"/>
      <c r="Q80" s="52"/>
      <c r="DC80" s="48"/>
    </row>
    <row r="81" spans="7:107" ht="15.75" customHeight="1" x14ac:dyDescent="0.35">
      <c r="G81" s="50"/>
      <c r="H81" s="50"/>
      <c r="I81" s="50"/>
      <c r="J81" s="50"/>
      <c r="K81" s="51"/>
      <c r="L81" s="50"/>
      <c r="M81" s="50"/>
      <c r="N81" s="50"/>
      <c r="O81" s="50"/>
      <c r="P81" s="52"/>
      <c r="Q81" s="52"/>
      <c r="DC81" s="48"/>
    </row>
    <row r="82" spans="7:107" ht="15.75" customHeight="1" x14ac:dyDescent="0.35">
      <c r="G82" s="50"/>
      <c r="H82" s="50"/>
      <c r="I82" s="50"/>
      <c r="J82" s="50"/>
      <c r="K82" s="51"/>
      <c r="L82" s="50"/>
      <c r="M82" s="50"/>
      <c r="N82" s="50"/>
      <c r="O82" s="50"/>
      <c r="P82" s="52"/>
      <c r="Q82" s="52"/>
      <c r="DC82" s="48"/>
    </row>
    <row r="83" spans="7:107" ht="15.75" customHeight="1" x14ac:dyDescent="0.35">
      <c r="G83" s="50"/>
      <c r="H83" s="50"/>
      <c r="I83" s="50"/>
      <c r="J83" s="50"/>
      <c r="K83" s="51"/>
      <c r="L83" s="50"/>
      <c r="M83" s="50"/>
      <c r="N83" s="50"/>
      <c r="O83" s="50"/>
      <c r="P83" s="52"/>
      <c r="Q83" s="52"/>
      <c r="DC83" s="48"/>
    </row>
    <row r="84" spans="7:107" ht="15.75" customHeight="1" x14ac:dyDescent="0.35">
      <c r="G84" s="50"/>
      <c r="H84" s="50"/>
      <c r="I84" s="50"/>
      <c r="J84" s="50"/>
      <c r="K84" s="51"/>
      <c r="L84" s="50"/>
      <c r="M84" s="50"/>
      <c r="N84" s="50"/>
      <c r="O84" s="50"/>
      <c r="P84" s="52"/>
      <c r="Q84" s="52"/>
      <c r="DC84" s="48"/>
    </row>
    <row r="85" spans="7:107" ht="15.75" customHeight="1" x14ac:dyDescent="0.35">
      <c r="G85" s="50"/>
      <c r="H85" s="50"/>
      <c r="I85" s="50"/>
      <c r="J85" s="50"/>
      <c r="K85" s="51"/>
      <c r="L85" s="50"/>
      <c r="M85" s="50"/>
      <c r="N85" s="50"/>
      <c r="O85" s="50"/>
      <c r="P85" s="52"/>
      <c r="Q85" s="52"/>
      <c r="DC85" s="48"/>
    </row>
    <row r="86" spans="7:107" ht="15.75" customHeight="1" x14ac:dyDescent="0.35">
      <c r="G86" s="50"/>
      <c r="H86" s="50"/>
      <c r="I86" s="50"/>
      <c r="J86" s="50"/>
      <c r="K86" s="51"/>
      <c r="L86" s="50"/>
      <c r="M86" s="50"/>
      <c r="N86" s="50"/>
      <c r="O86" s="50"/>
      <c r="P86" s="52"/>
      <c r="Q86" s="52"/>
      <c r="DC86" s="48"/>
    </row>
    <row r="87" spans="7:107" ht="15.75" customHeight="1" x14ac:dyDescent="0.35">
      <c r="G87" s="50"/>
      <c r="H87" s="50"/>
      <c r="I87" s="50"/>
      <c r="J87" s="50"/>
      <c r="K87" s="51"/>
      <c r="L87" s="50"/>
      <c r="M87" s="50"/>
      <c r="N87" s="50"/>
      <c r="O87" s="50"/>
      <c r="P87" s="52"/>
      <c r="Q87" s="52"/>
      <c r="DC87" s="48"/>
    </row>
    <row r="88" spans="7:107" ht="15.75" customHeight="1" x14ac:dyDescent="0.35">
      <c r="G88" s="50"/>
      <c r="H88" s="50"/>
      <c r="I88" s="50"/>
      <c r="J88" s="50"/>
      <c r="K88" s="51"/>
      <c r="L88" s="50"/>
      <c r="M88" s="50"/>
      <c r="N88" s="50"/>
      <c r="O88" s="50"/>
      <c r="P88" s="52"/>
      <c r="Q88" s="52"/>
      <c r="DC88" s="48"/>
    </row>
    <row r="89" spans="7:107" ht="15.75" customHeight="1" x14ac:dyDescent="0.35">
      <c r="G89" s="50"/>
      <c r="H89" s="50"/>
      <c r="I89" s="50"/>
      <c r="J89" s="50"/>
      <c r="K89" s="51"/>
      <c r="L89" s="50"/>
      <c r="M89" s="50"/>
      <c r="N89" s="50"/>
      <c r="O89" s="50"/>
      <c r="P89" s="52"/>
      <c r="Q89" s="52"/>
      <c r="DC89" s="48"/>
    </row>
    <row r="90" spans="7:107" ht="15.75" customHeight="1" x14ac:dyDescent="0.35">
      <c r="G90" s="50"/>
      <c r="H90" s="50"/>
      <c r="I90" s="50"/>
      <c r="J90" s="50"/>
      <c r="K90" s="51"/>
      <c r="L90" s="50"/>
      <c r="M90" s="50"/>
      <c r="N90" s="50"/>
      <c r="O90" s="50"/>
      <c r="P90" s="52"/>
      <c r="Q90" s="52"/>
      <c r="DC90" s="48"/>
    </row>
    <row r="91" spans="7:107" ht="15.75" customHeight="1" x14ac:dyDescent="0.35">
      <c r="G91" s="50"/>
      <c r="H91" s="50"/>
      <c r="I91" s="50"/>
      <c r="J91" s="50"/>
      <c r="K91" s="51"/>
      <c r="L91" s="50"/>
      <c r="M91" s="50"/>
      <c r="N91" s="50"/>
      <c r="O91" s="50"/>
      <c r="P91" s="52"/>
      <c r="Q91" s="52"/>
      <c r="DC91" s="48"/>
    </row>
    <row r="92" spans="7:107" ht="15.75" customHeight="1" x14ac:dyDescent="0.35">
      <c r="G92" s="50"/>
      <c r="H92" s="50"/>
      <c r="I92" s="50"/>
      <c r="J92" s="50"/>
      <c r="K92" s="51"/>
      <c r="L92" s="50"/>
      <c r="M92" s="50"/>
      <c r="N92" s="50"/>
      <c r="O92" s="50"/>
      <c r="P92" s="52"/>
      <c r="Q92" s="52"/>
      <c r="DC92" s="48"/>
    </row>
    <row r="93" spans="7:107" ht="15.75" customHeight="1" x14ac:dyDescent="0.35">
      <c r="G93" s="50"/>
      <c r="H93" s="50"/>
      <c r="I93" s="50"/>
      <c r="J93" s="50"/>
      <c r="K93" s="51"/>
      <c r="L93" s="50"/>
      <c r="M93" s="50"/>
      <c r="N93" s="50"/>
      <c r="O93" s="50"/>
      <c r="P93" s="52"/>
      <c r="Q93" s="52"/>
      <c r="DC93" s="48"/>
    </row>
    <row r="94" spans="7:107" ht="15.75" customHeight="1" x14ac:dyDescent="0.35">
      <c r="G94" s="50"/>
      <c r="H94" s="50"/>
      <c r="I94" s="50"/>
      <c r="J94" s="50"/>
      <c r="K94" s="51"/>
      <c r="L94" s="50"/>
      <c r="M94" s="50"/>
      <c r="N94" s="50"/>
      <c r="O94" s="50"/>
      <c r="P94" s="52"/>
      <c r="Q94" s="52"/>
      <c r="DC94" s="48"/>
    </row>
    <row r="95" spans="7:107" ht="15.75" customHeight="1" x14ac:dyDescent="0.35">
      <c r="G95" s="50"/>
      <c r="H95" s="50"/>
      <c r="I95" s="50"/>
      <c r="J95" s="50"/>
      <c r="K95" s="51"/>
      <c r="L95" s="50"/>
      <c r="M95" s="50"/>
      <c r="N95" s="50"/>
      <c r="O95" s="50"/>
      <c r="P95" s="52"/>
      <c r="Q95" s="52"/>
      <c r="DC95" s="48"/>
    </row>
    <row r="96" spans="7:107" ht="15.75" customHeight="1" x14ac:dyDescent="0.35">
      <c r="G96" s="50"/>
      <c r="H96" s="50"/>
      <c r="I96" s="50"/>
      <c r="J96" s="50"/>
      <c r="K96" s="51"/>
      <c r="L96" s="50"/>
      <c r="M96" s="50"/>
      <c r="N96" s="50"/>
      <c r="O96" s="50"/>
      <c r="P96" s="52"/>
      <c r="Q96" s="52"/>
      <c r="DC96" s="48"/>
    </row>
    <row r="97" spans="7:107" ht="15.75" customHeight="1" x14ac:dyDescent="0.35">
      <c r="G97" s="50"/>
      <c r="H97" s="50"/>
      <c r="I97" s="50"/>
      <c r="J97" s="50"/>
      <c r="K97" s="51"/>
      <c r="L97" s="50"/>
      <c r="M97" s="50"/>
      <c r="N97" s="50"/>
      <c r="O97" s="50"/>
      <c r="P97" s="52"/>
      <c r="Q97" s="52"/>
      <c r="DC97" s="48"/>
    </row>
    <row r="98" spans="7:107" ht="15.75" customHeight="1" x14ac:dyDescent="0.35">
      <c r="G98" s="50"/>
      <c r="H98" s="50"/>
      <c r="I98" s="50"/>
      <c r="J98" s="50"/>
      <c r="K98" s="51"/>
      <c r="L98" s="50"/>
      <c r="M98" s="50"/>
      <c r="N98" s="50"/>
      <c r="O98" s="50"/>
      <c r="P98" s="52"/>
      <c r="Q98" s="52"/>
      <c r="DC98" s="48"/>
    </row>
    <row r="99" spans="7:107" ht="15.75" customHeight="1" x14ac:dyDescent="0.35">
      <c r="G99" s="50"/>
      <c r="H99" s="50"/>
      <c r="I99" s="50"/>
      <c r="J99" s="50"/>
      <c r="K99" s="51"/>
      <c r="L99" s="50"/>
      <c r="M99" s="50"/>
      <c r="N99" s="50"/>
      <c r="O99" s="50"/>
      <c r="P99" s="52"/>
      <c r="Q99" s="52"/>
      <c r="DC99" s="48"/>
    </row>
    <row r="100" spans="7:107" ht="15.75" customHeight="1" x14ac:dyDescent="0.35">
      <c r="G100" s="50"/>
      <c r="H100" s="50"/>
      <c r="I100" s="50"/>
      <c r="J100" s="50"/>
      <c r="K100" s="51"/>
      <c r="L100" s="50"/>
      <c r="M100" s="50"/>
      <c r="N100" s="50"/>
      <c r="O100" s="50"/>
      <c r="P100" s="52"/>
      <c r="Q100" s="52"/>
      <c r="DC100" s="48"/>
    </row>
    <row r="101" spans="7:107" ht="15.75" customHeight="1" x14ac:dyDescent="0.35">
      <c r="G101" s="50"/>
      <c r="H101" s="50"/>
      <c r="I101" s="50"/>
      <c r="J101" s="50"/>
      <c r="K101" s="51"/>
      <c r="L101" s="50"/>
      <c r="M101" s="50"/>
      <c r="N101" s="50"/>
      <c r="O101" s="50"/>
      <c r="P101" s="52"/>
      <c r="Q101" s="52"/>
      <c r="DC101" s="48"/>
    </row>
    <row r="102" spans="7:107" ht="15.75" customHeight="1" x14ac:dyDescent="0.35">
      <c r="G102" s="50"/>
      <c r="H102" s="50"/>
      <c r="I102" s="50"/>
      <c r="J102" s="50"/>
      <c r="K102" s="51"/>
      <c r="L102" s="50"/>
      <c r="M102" s="50"/>
      <c r="N102" s="50"/>
      <c r="O102" s="50"/>
      <c r="P102" s="52"/>
      <c r="Q102" s="52"/>
      <c r="DC102" s="48"/>
    </row>
    <row r="103" spans="7:107" ht="15.75" customHeight="1" x14ac:dyDescent="0.35">
      <c r="G103" s="50"/>
      <c r="H103" s="50"/>
      <c r="I103" s="50"/>
      <c r="J103" s="50"/>
      <c r="K103" s="51"/>
      <c r="L103" s="50"/>
      <c r="M103" s="50"/>
      <c r="N103" s="50"/>
      <c r="O103" s="50"/>
      <c r="P103" s="52"/>
      <c r="Q103" s="52"/>
      <c r="DC103" s="48"/>
    </row>
    <row r="104" spans="7:107" ht="15.75" customHeight="1" x14ac:dyDescent="0.35">
      <c r="G104" s="50"/>
      <c r="H104" s="50"/>
      <c r="I104" s="50"/>
      <c r="J104" s="50"/>
      <c r="K104" s="51"/>
      <c r="L104" s="50"/>
      <c r="M104" s="50"/>
      <c r="N104" s="50"/>
      <c r="O104" s="50"/>
      <c r="P104" s="52"/>
      <c r="Q104" s="52"/>
      <c r="DC104" s="48"/>
    </row>
    <row r="105" spans="7:107" ht="15.75" customHeight="1" x14ac:dyDescent="0.35">
      <c r="G105" s="50"/>
      <c r="H105" s="50"/>
      <c r="I105" s="50"/>
      <c r="J105" s="50"/>
      <c r="K105" s="51"/>
      <c r="L105" s="50"/>
      <c r="M105" s="50"/>
      <c r="N105" s="50"/>
      <c r="O105" s="50"/>
      <c r="P105" s="52"/>
      <c r="Q105" s="52"/>
      <c r="DC105" s="48"/>
    </row>
    <row r="106" spans="7:107" ht="15.75" customHeight="1" x14ac:dyDescent="0.35">
      <c r="G106" s="50"/>
      <c r="H106" s="50"/>
      <c r="I106" s="50"/>
      <c r="J106" s="50"/>
      <c r="K106" s="51"/>
      <c r="L106" s="50"/>
      <c r="M106" s="50"/>
      <c r="N106" s="50"/>
      <c r="O106" s="50"/>
      <c r="P106" s="52"/>
      <c r="Q106" s="52"/>
      <c r="DC106" s="48"/>
    </row>
    <row r="107" spans="7:107" ht="15.75" customHeight="1" x14ac:dyDescent="0.35">
      <c r="G107" s="50"/>
      <c r="H107" s="50"/>
      <c r="I107" s="50"/>
      <c r="J107" s="50"/>
      <c r="K107" s="51"/>
      <c r="L107" s="50"/>
      <c r="M107" s="50"/>
      <c r="N107" s="50"/>
      <c r="O107" s="50"/>
      <c r="P107" s="52"/>
      <c r="Q107" s="52"/>
      <c r="DC107" s="48"/>
    </row>
    <row r="108" spans="7:107" ht="15.75" customHeight="1" x14ac:dyDescent="0.35">
      <c r="G108" s="50"/>
      <c r="H108" s="50"/>
      <c r="I108" s="50"/>
      <c r="J108" s="50"/>
      <c r="K108" s="51"/>
      <c r="L108" s="50"/>
      <c r="M108" s="50"/>
      <c r="N108" s="50"/>
      <c r="O108" s="50"/>
      <c r="P108" s="52"/>
      <c r="Q108" s="52"/>
      <c r="DC108" s="48"/>
    </row>
    <row r="109" spans="7:107" ht="15.75" customHeight="1" x14ac:dyDescent="0.35">
      <c r="G109" s="50"/>
      <c r="H109" s="50"/>
      <c r="I109" s="50"/>
      <c r="J109" s="50"/>
      <c r="K109" s="51"/>
      <c r="L109" s="50"/>
      <c r="M109" s="50"/>
      <c r="N109" s="50"/>
      <c r="O109" s="50"/>
      <c r="P109" s="52"/>
      <c r="Q109" s="52"/>
      <c r="DC109" s="48"/>
    </row>
    <row r="110" spans="7:107" ht="15.75" customHeight="1" x14ac:dyDescent="0.35">
      <c r="G110" s="50"/>
      <c r="H110" s="50"/>
      <c r="I110" s="50"/>
      <c r="J110" s="50"/>
      <c r="K110" s="51"/>
      <c r="L110" s="50"/>
      <c r="M110" s="50"/>
      <c r="N110" s="50"/>
      <c r="O110" s="50"/>
      <c r="P110" s="52"/>
      <c r="Q110" s="52"/>
      <c r="DC110" s="48"/>
    </row>
    <row r="111" spans="7:107" ht="15.75" customHeight="1" x14ac:dyDescent="0.35">
      <c r="G111" s="50"/>
      <c r="H111" s="50"/>
      <c r="I111" s="50"/>
      <c r="J111" s="50"/>
      <c r="K111" s="51"/>
      <c r="L111" s="50"/>
      <c r="M111" s="50"/>
      <c r="N111" s="50"/>
      <c r="O111" s="50"/>
      <c r="P111" s="52"/>
      <c r="Q111" s="52"/>
      <c r="DC111" s="48"/>
    </row>
    <row r="112" spans="7:107" ht="15.75" customHeight="1" x14ac:dyDescent="0.35">
      <c r="G112" s="50"/>
      <c r="H112" s="50"/>
      <c r="I112" s="50"/>
      <c r="J112" s="50"/>
      <c r="K112" s="51"/>
      <c r="L112" s="50"/>
      <c r="M112" s="50"/>
      <c r="N112" s="50"/>
      <c r="O112" s="50"/>
      <c r="P112" s="52"/>
      <c r="Q112" s="52"/>
      <c r="DC112" s="48"/>
    </row>
    <row r="113" spans="7:107" ht="15.75" customHeight="1" x14ac:dyDescent="0.35">
      <c r="G113" s="50"/>
      <c r="H113" s="50"/>
      <c r="I113" s="50"/>
      <c r="J113" s="50"/>
      <c r="K113" s="51"/>
      <c r="L113" s="50"/>
      <c r="M113" s="50"/>
      <c r="N113" s="50"/>
      <c r="O113" s="50"/>
      <c r="P113" s="52"/>
      <c r="Q113" s="52"/>
      <c r="DC113" s="48"/>
    </row>
    <row r="114" spans="7:107" ht="15.75" customHeight="1" x14ac:dyDescent="0.35">
      <c r="G114" s="50"/>
      <c r="H114" s="50"/>
      <c r="I114" s="50"/>
      <c r="J114" s="50"/>
      <c r="K114" s="51"/>
      <c r="L114" s="50"/>
      <c r="M114" s="50"/>
      <c r="N114" s="50"/>
      <c r="O114" s="50"/>
      <c r="P114" s="52"/>
      <c r="Q114" s="52"/>
      <c r="DC114" s="48"/>
    </row>
    <row r="115" spans="7:107" ht="15.75" customHeight="1" x14ac:dyDescent="0.35">
      <c r="G115" s="50"/>
      <c r="H115" s="50"/>
      <c r="I115" s="50"/>
      <c r="J115" s="50"/>
      <c r="K115" s="51"/>
      <c r="L115" s="50"/>
      <c r="M115" s="50"/>
      <c r="N115" s="50"/>
      <c r="O115" s="50"/>
      <c r="P115" s="52"/>
      <c r="Q115" s="52"/>
      <c r="DC115" s="48"/>
    </row>
    <row r="116" spans="7:107" ht="15.75" customHeight="1" x14ac:dyDescent="0.35">
      <c r="G116" s="50"/>
      <c r="H116" s="50"/>
      <c r="I116" s="50"/>
      <c r="J116" s="50"/>
      <c r="K116" s="51"/>
      <c r="L116" s="50"/>
      <c r="M116" s="50"/>
      <c r="N116" s="50"/>
      <c r="O116" s="50"/>
      <c r="P116" s="52"/>
      <c r="Q116" s="52"/>
      <c r="DC116" s="48"/>
    </row>
    <row r="117" spans="7:107" ht="15.75" customHeight="1" x14ac:dyDescent="0.35">
      <c r="G117" s="50"/>
      <c r="H117" s="50"/>
      <c r="I117" s="50"/>
      <c r="J117" s="50"/>
      <c r="K117" s="51"/>
      <c r="L117" s="50"/>
      <c r="M117" s="50"/>
      <c r="N117" s="50"/>
      <c r="O117" s="50"/>
      <c r="P117" s="52"/>
      <c r="Q117" s="52"/>
      <c r="DC117" s="48"/>
    </row>
    <row r="118" spans="7:107" ht="15.75" customHeight="1" x14ac:dyDescent="0.35">
      <c r="G118" s="50"/>
      <c r="H118" s="50"/>
      <c r="I118" s="50"/>
      <c r="J118" s="50"/>
      <c r="K118" s="51"/>
      <c r="L118" s="50"/>
      <c r="M118" s="50"/>
      <c r="N118" s="50"/>
      <c r="O118" s="50"/>
      <c r="P118" s="52"/>
      <c r="Q118" s="52"/>
      <c r="DC118" s="48"/>
    </row>
    <row r="119" spans="7:107" ht="15.75" customHeight="1" x14ac:dyDescent="0.35">
      <c r="G119" s="50"/>
      <c r="H119" s="50"/>
      <c r="I119" s="50"/>
      <c r="J119" s="50"/>
      <c r="K119" s="51"/>
      <c r="L119" s="50"/>
      <c r="M119" s="50"/>
      <c r="N119" s="50"/>
      <c r="O119" s="50"/>
      <c r="P119" s="52"/>
      <c r="Q119" s="52"/>
      <c r="DC119" s="48"/>
    </row>
    <row r="120" spans="7:107" ht="15.75" customHeight="1" x14ac:dyDescent="0.35">
      <c r="G120" s="50"/>
      <c r="H120" s="50"/>
      <c r="I120" s="50"/>
      <c r="J120" s="50"/>
      <c r="K120" s="51"/>
      <c r="L120" s="50"/>
      <c r="M120" s="50"/>
      <c r="N120" s="50"/>
      <c r="O120" s="50"/>
      <c r="P120" s="52"/>
      <c r="Q120" s="52"/>
      <c r="DC120" s="48"/>
    </row>
    <row r="121" spans="7:107" ht="15.75" customHeight="1" x14ac:dyDescent="0.35">
      <c r="G121" s="50"/>
      <c r="H121" s="50"/>
      <c r="I121" s="50"/>
      <c r="J121" s="50"/>
      <c r="K121" s="51"/>
      <c r="L121" s="50"/>
      <c r="M121" s="50"/>
      <c r="N121" s="50"/>
      <c r="O121" s="50"/>
      <c r="P121" s="52"/>
      <c r="Q121" s="52"/>
      <c r="DC121" s="48"/>
    </row>
    <row r="122" spans="7:107" ht="15.75" customHeight="1" x14ac:dyDescent="0.35">
      <c r="G122" s="50"/>
      <c r="H122" s="50"/>
      <c r="I122" s="50"/>
      <c r="J122" s="50"/>
      <c r="K122" s="51"/>
      <c r="L122" s="50"/>
      <c r="M122" s="50"/>
      <c r="N122" s="50"/>
      <c r="O122" s="50"/>
      <c r="P122" s="52"/>
      <c r="Q122" s="52"/>
      <c r="DC122" s="48"/>
    </row>
    <row r="123" spans="7:107" ht="15.75" customHeight="1" x14ac:dyDescent="0.35">
      <c r="G123" s="50"/>
      <c r="H123" s="50"/>
      <c r="I123" s="50"/>
      <c r="J123" s="50"/>
      <c r="K123" s="51"/>
      <c r="L123" s="50"/>
      <c r="M123" s="50"/>
      <c r="N123" s="50"/>
      <c r="O123" s="50"/>
      <c r="P123" s="52"/>
      <c r="Q123" s="52"/>
      <c r="DC123" s="48"/>
    </row>
    <row r="124" spans="7:107" ht="15.75" customHeight="1" x14ac:dyDescent="0.35">
      <c r="G124" s="50"/>
      <c r="H124" s="50"/>
      <c r="I124" s="50"/>
      <c r="J124" s="50"/>
      <c r="K124" s="51"/>
      <c r="L124" s="50"/>
      <c r="M124" s="50"/>
      <c r="N124" s="50"/>
      <c r="O124" s="50"/>
      <c r="P124" s="52"/>
      <c r="Q124" s="52"/>
      <c r="DC124" s="48"/>
    </row>
    <row r="125" spans="7:107" ht="15.75" customHeight="1" x14ac:dyDescent="0.35">
      <c r="G125" s="50"/>
      <c r="H125" s="50"/>
      <c r="I125" s="50"/>
      <c r="J125" s="50"/>
      <c r="K125" s="51"/>
      <c r="L125" s="50"/>
      <c r="M125" s="50"/>
      <c r="N125" s="50"/>
      <c r="O125" s="50"/>
      <c r="P125" s="52"/>
      <c r="Q125" s="52"/>
      <c r="DC125" s="48"/>
    </row>
    <row r="126" spans="7:107" ht="15.75" customHeight="1" x14ac:dyDescent="0.35">
      <c r="G126" s="50"/>
      <c r="H126" s="50"/>
      <c r="I126" s="50"/>
      <c r="J126" s="50"/>
      <c r="K126" s="51"/>
      <c r="L126" s="50"/>
      <c r="M126" s="50"/>
      <c r="N126" s="50"/>
      <c r="O126" s="50"/>
      <c r="P126" s="52"/>
      <c r="Q126" s="52"/>
      <c r="DC126" s="48"/>
    </row>
    <row r="127" spans="7:107" ht="15.75" customHeight="1" x14ac:dyDescent="0.35">
      <c r="G127" s="50"/>
      <c r="H127" s="50"/>
      <c r="I127" s="50"/>
      <c r="J127" s="50"/>
      <c r="K127" s="51"/>
      <c r="L127" s="50"/>
      <c r="M127" s="50"/>
      <c r="N127" s="50"/>
      <c r="O127" s="50"/>
      <c r="P127" s="52"/>
      <c r="Q127" s="52"/>
      <c r="DC127" s="48"/>
    </row>
    <row r="128" spans="7:107" ht="15.75" customHeight="1" x14ac:dyDescent="0.35">
      <c r="G128" s="50"/>
      <c r="H128" s="50"/>
      <c r="I128" s="50"/>
      <c r="J128" s="50"/>
      <c r="K128" s="51"/>
      <c r="L128" s="50"/>
      <c r="M128" s="50"/>
      <c r="N128" s="50"/>
      <c r="O128" s="50"/>
      <c r="P128" s="52"/>
      <c r="Q128" s="52"/>
      <c r="DC128" s="48"/>
    </row>
    <row r="129" spans="7:107" ht="15.75" customHeight="1" x14ac:dyDescent="0.35">
      <c r="G129" s="50"/>
      <c r="H129" s="50"/>
      <c r="I129" s="50"/>
      <c r="J129" s="50"/>
      <c r="K129" s="51"/>
      <c r="L129" s="50"/>
      <c r="M129" s="50"/>
      <c r="N129" s="50"/>
      <c r="O129" s="50"/>
      <c r="P129" s="52"/>
      <c r="Q129" s="52"/>
      <c r="DC129" s="48"/>
    </row>
    <row r="130" spans="7:107" ht="15.75" customHeight="1" x14ac:dyDescent="0.35">
      <c r="G130" s="50"/>
      <c r="H130" s="50"/>
      <c r="I130" s="50"/>
      <c r="J130" s="50"/>
      <c r="K130" s="51"/>
      <c r="L130" s="50"/>
      <c r="M130" s="50"/>
      <c r="N130" s="50"/>
      <c r="O130" s="50"/>
      <c r="P130" s="52"/>
      <c r="Q130" s="52"/>
      <c r="DC130" s="48"/>
    </row>
    <row r="131" spans="7:107" ht="15.75" customHeight="1" x14ac:dyDescent="0.35">
      <c r="G131" s="50"/>
      <c r="H131" s="50"/>
      <c r="I131" s="50"/>
      <c r="J131" s="50"/>
      <c r="K131" s="51"/>
      <c r="L131" s="50"/>
      <c r="M131" s="50"/>
      <c r="N131" s="50"/>
      <c r="O131" s="50"/>
      <c r="P131" s="52"/>
      <c r="Q131" s="52"/>
      <c r="DC131" s="48"/>
    </row>
    <row r="132" spans="7:107" ht="15.75" customHeight="1" x14ac:dyDescent="0.35">
      <c r="G132" s="50"/>
      <c r="H132" s="50"/>
      <c r="I132" s="50"/>
      <c r="J132" s="50"/>
      <c r="K132" s="51"/>
      <c r="L132" s="50"/>
      <c r="M132" s="50"/>
      <c r="N132" s="50"/>
      <c r="O132" s="50"/>
      <c r="P132" s="52"/>
      <c r="Q132" s="52"/>
      <c r="DC132" s="48"/>
    </row>
    <row r="133" spans="7:107" ht="15.75" customHeight="1" x14ac:dyDescent="0.35">
      <c r="G133" s="50"/>
      <c r="H133" s="50"/>
      <c r="I133" s="50"/>
      <c r="J133" s="50"/>
      <c r="K133" s="51"/>
      <c r="L133" s="50"/>
      <c r="M133" s="50"/>
      <c r="N133" s="50"/>
      <c r="O133" s="50"/>
      <c r="P133" s="52"/>
      <c r="Q133" s="52"/>
      <c r="DC133" s="48"/>
    </row>
    <row r="134" spans="7:107" ht="15.75" customHeight="1" x14ac:dyDescent="0.35">
      <c r="G134" s="50"/>
      <c r="H134" s="50"/>
      <c r="I134" s="50"/>
      <c r="J134" s="50"/>
      <c r="K134" s="51"/>
      <c r="L134" s="50"/>
      <c r="M134" s="50"/>
      <c r="N134" s="50"/>
      <c r="O134" s="50"/>
      <c r="P134" s="52"/>
      <c r="Q134" s="52"/>
      <c r="DC134" s="48"/>
    </row>
    <row r="135" spans="7:107" ht="15.75" customHeight="1" x14ac:dyDescent="0.35">
      <c r="G135" s="50"/>
      <c r="H135" s="50"/>
      <c r="I135" s="50"/>
      <c r="J135" s="50"/>
      <c r="K135" s="51"/>
      <c r="L135" s="50"/>
      <c r="M135" s="50"/>
      <c r="N135" s="50"/>
      <c r="O135" s="50"/>
      <c r="P135" s="52"/>
      <c r="Q135" s="52"/>
      <c r="DC135" s="48"/>
    </row>
    <row r="136" spans="7:107" ht="15.75" customHeight="1" x14ac:dyDescent="0.35">
      <c r="G136" s="50"/>
      <c r="H136" s="50"/>
      <c r="I136" s="50"/>
      <c r="J136" s="50"/>
      <c r="K136" s="51"/>
      <c r="L136" s="50"/>
      <c r="M136" s="50"/>
      <c r="N136" s="50"/>
      <c r="O136" s="50"/>
      <c r="P136" s="52"/>
      <c r="Q136" s="52"/>
      <c r="DC136" s="48"/>
    </row>
    <row r="137" spans="7:107" ht="15.75" customHeight="1" x14ac:dyDescent="0.35">
      <c r="G137" s="50"/>
      <c r="H137" s="50"/>
      <c r="I137" s="50"/>
      <c r="J137" s="50"/>
      <c r="K137" s="51"/>
      <c r="L137" s="50"/>
      <c r="M137" s="50"/>
      <c r="N137" s="50"/>
      <c r="O137" s="50"/>
      <c r="P137" s="52"/>
      <c r="Q137" s="52"/>
      <c r="DC137" s="48"/>
    </row>
    <row r="138" spans="7:107" ht="15.75" customHeight="1" x14ac:dyDescent="0.35">
      <c r="G138" s="50"/>
      <c r="H138" s="50"/>
      <c r="I138" s="50"/>
      <c r="J138" s="50"/>
      <c r="K138" s="51"/>
      <c r="L138" s="50"/>
      <c r="M138" s="50"/>
      <c r="N138" s="50"/>
      <c r="O138" s="50"/>
      <c r="P138" s="52"/>
      <c r="Q138" s="52"/>
      <c r="DC138" s="48"/>
    </row>
    <row r="139" spans="7:107" ht="15.75" customHeight="1" x14ac:dyDescent="0.35">
      <c r="G139" s="50"/>
      <c r="H139" s="50"/>
      <c r="I139" s="50"/>
      <c r="J139" s="50"/>
      <c r="K139" s="51"/>
      <c r="L139" s="50"/>
      <c r="M139" s="50"/>
      <c r="N139" s="50"/>
      <c r="O139" s="50"/>
      <c r="P139" s="52"/>
      <c r="Q139" s="52"/>
      <c r="DC139" s="48"/>
    </row>
    <row r="140" spans="7:107" ht="15.75" customHeight="1" x14ac:dyDescent="0.35">
      <c r="G140" s="50"/>
      <c r="H140" s="50"/>
      <c r="I140" s="50"/>
      <c r="J140" s="50"/>
      <c r="K140" s="51"/>
      <c r="L140" s="50"/>
      <c r="M140" s="50"/>
      <c r="N140" s="50"/>
      <c r="O140" s="50"/>
      <c r="P140" s="52"/>
      <c r="Q140" s="52"/>
      <c r="DC140" s="48"/>
    </row>
    <row r="141" spans="7:107" ht="15.75" customHeight="1" x14ac:dyDescent="0.35">
      <c r="G141" s="50"/>
      <c r="H141" s="50"/>
      <c r="I141" s="50"/>
      <c r="J141" s="50"/>
      <c r="K141" s="51"/>
      <c r="L141" s="50"/>
      <c r="M141" s="50"/>
      <c r="N141" s="50"/>
      <c r="O141" s="50"/>
      <c r="P141" s="52"/>
      <c r="Q141" s="52"/>
      <c r="DC141" s="48"/>
    </row>
    <row r="142" spans="7:107" ht="15.75" customHeight="1" x14ac:dyDescent="0.35">
      <c r="G142" s="50"/>
      <c r="H142" s="50"/>
      <c r="I142" s="50"/>
      <c r="J142" s="50"/>
      <c r="K142" s="51"/>
      <c r="L142" s="50"/>
      <c r="M142" s="50"/>
      <c r="N142" s="50"/>
      <c r="O142" s="50"/>
      <c r="P142" s="52"/>
      <c r="Q142" s="52"/>
      <c r="DC142" s="48"/>
    </row>
    <row r="143" spans="7:107" ht="15.75" customHeight="1" x14ac:dyDescent="0.35">
      <c r="G143" s="50"/>
      <c r="H143" s="50"/>
      <c r="I143" s="50"/>
      <c r="J143" s="50"/>
      <c r="K143" s="51"/>
      <c r="L143" s="50"/>
      <c r="M143" s="50"/>
      <c r="N143" s="50"/>
      <c r="O143" s="50"/>
      <c r="P143" s="52"/>
      <c r="Q143" s="52"/>
      <c r="DC143" s="48"/>
    </row>
    <row r="144" spans="7:107" ht="15.75" customHeight="1" x14ac:dyDescent="0.35">
      <c r="G144" s="50"/>
      <c r="H144" s="50"/>
      <c r="I144" s="50"/>
      <c r="J144" s="50"/>
      <c r="K144" s="51"/>
      <c r="L144" s="50"/>
      <c r="M144" s="50"/>
      <c r="N144" s="50"/>
      <c r="O144" s="50"/>
      <c r="P144" s="52"/>
      <c r="Q144" s="52"/>
      <c r="DC144" s="48"/>
    </row>
    <row r="145" spans="7:107" ht="15.75" customHeight="1" x14ac:dyDescent="0.35">
      <c r="G145" s="50"/>
      <c r="H145" s="50"/>
      <c r="I145" s="50"/>
      <c r="J145" s="50"/>
      <c r="K145" s="51"/>
      <c r="L145" s="50"/>
      <c r="M145" s="50"/>
      <c r="N145" s="50"/>
      <c r="O145" s="50"/>
      <c r="P145" s="52"/>
      <c r="Q145" s="52"/>
      <c r="DC145" s="48"/>
    </row>
    <row r="146" spans="7:107" ht="15.75" customHeight="1" x14ac:dyDescent="0.35">
      <c r="G146" s="50"/>
      <c r="H146" s="50"/>
      <c r="I146" s="50"/>
      <c r="J146" s="50"/>
      <c r="K146" s="51"/>
      <c r="L146" s="50"/>
      <c r="M146" s="50"/>
      <c r="N146" s="50"/>
      <c r="O146" s="50"/>
      <c r="P146" s="52"/>
      <c r="Q146" s="52"/>
      <c r="DC146" s="48"/>
    </row>
    <row r="147" spans="7:107" ht="15.75" customHeight="1" x14ac:dyDescent="0.35">
      <c r="G147" s="50"/>
      <c r="H147" s="50"/>
      <c r="I147" s="50"/>
      <c r="J147" s="50"/>
      <c r="K147" s="51"/>
      <c r="L147" s="50"/>
      <c r="M147" s="50"/>
      <c r="N147" s="50"/>
      <c r="O147" s="50"/>
      <c r="P147" s="52"/>
      <c r="Q147" s="52"/>
      <c r="DC147" s="48"/>
    </row>
    <row r="148" spans="7:107" ht="15.75" customHeight="1" x14ac:dyDescent="0.35">
      <c r="G148" s="50"/>
      <c r="H148" s="50"/>
      <c r="I148" s="50"/>
      <c r="J148" s="50"/>
      <c r="K148" s="51"/>
      <c r="L148" s="50"/>
      <c r="M148" s="50"/>
      <c r="N148" s="50"/>
      <c r="O148" s="50"/>
      <c r="P148" s="52"/>
      <c r="Q148" s="52"/>
      <c r="DC148" s="48"/>
    </row>
    <row r="149" spans="7:107" ht="15.75" customHeight="1" x14ac:dyDescent="0.35">
      <c r="G149" s="50"/>
      <c r="H149" s="50"/>
      <c r="I149" s="50"/>
      <c r="J149" s="50"/>
      <c r="K149" s="51"/>
      <c r="L149" s="50"/>
      <c r="M149" s="50"/>
      <c r="N149" s="50"/>
      <c r="O149" s="50"/>
      <c r="P149" s="52"/>
      <c r="Q149" s="52"/>
      <c r="DC149" s="48"/>
    </row>
    <row r="150" spans="7:107" ht="15.75" customHeight="1" x14ac:dyDescent="0.35">
      <c r="G150" s="50"/>
      <c r="H150" s="50"/>
      <c r="I150" s="50"/>
      <c r="J150" s="50"/>
      <c r="K150" s="51"/>
      <c r="L150" s="50"/>
      <c r="M150" s="50"/>
      <c r="N150" s="50"/>
      <c r="O150" s="50"/>
      <c r="P150" s="52"/>
      <c r="Q150" s="52"/>
      <c r="DC150" s="48"/>
    </row>
    <row r="151" spans="7:107" ht="15.75" customHeight="1" x14ac:dyDescent="0.35">
      <c r="G151" s="50"/>
      <c r="H151" s="50"/>
      <c r="I151" s="50"/>
      <c r="J151" s="50"/>
      <c r="K151" s="51"/>
      <c r="L151" s="50"/>
      <c r="M151" s="50"/>
      <c r="N151" s="50"/>
      <c r="O151" s="50"/>
      <c r="P151" s="52"/>
      <c r="Q151" s="52"/>
      <c r="DC151" s="48"/>
    </row>
    <row r="152" spans="7:107" ht="15.75" customHeight="1" x14ac:dyDescent="0.35">
      <c r="G152" s="50"/>
      <c r="H152" s="50"/>
      <c r="I152" s="50"/>
      <c r="J152" s="50"/>
      <c r="K152" s="51"/>
      <c r="L152" s="50"/>
      <c r="M152" s="50"/>
      <c r="N152" s="50"/>
      <c r="O152" s="50"/>
      <c r="P152" s="52"/>
      <c r="Q152" s="52"/>
      <c r="DC152" s="48"/>
    </row>
    <row r="153" spans="7:107" ht="15.75" customHeight="1" x14ac:dyDescent="0.35">
      <c r="G153" s="50"/>
      <c r="H153" s="50"/>
      <c r="I153" s="50"/>
      <c r="J153" s="50"/>
      <c r="K153" s="51"/>
      <c r="L153" s="50"/>
      <c r="M153" s="50"/>
      <c r="N153" s="50"/>
      <c r="O153" s="50"/>
      <c r="P153" s="52"/>
      <c r="Q153" s="52"/>
      <c r="DC153" s="48"/>
    </row>
    <row r="154" spans="7:107" ht="15.75" customHeight="1" x14ac:dyDescent="0.35">
      <c r="G154" s="50"/>
      <c r="H154" s="50"/>
      <c r="I154" s="50"/>
      <c r="J154" s="50"/>
      <c r="K154" s="51"/>
      <c r="L154" s="50"/>
      <c r="M154" s="50"/>
      <c r="N154" s="50"/>
      <c r="O154" s="50"/>
      <c r="P154" s="52"/>
      <c r="Q154" s="52"/>
      <c r="DC154" s="48"/>
    </row>
    <row r="155" spans="7:107" ht="15.75" customHeight="1" x14ac:dyDescent="0.35">
      <c r="G155" s="50"/>
      <c r="H155" s="50"/>
      <c r="I155" s="50"/>
      <c r="J155" s="50"/>
      <c r="K155" s="51"/>
      <c r="L155" s="50"/>
      <c r="M155" s="50"/>
      <c r="N155" s="50"/>
      <c r="O155" s="50"/>
      <c r="P155" s="52"/>
      <c r="Q155" s="52"/>
      <c r="DC155" s="48"/>
    </row>
    <row r="156" spans="7:107" ht="15.75" customHeight="1" x14ac:dyDescent="0.35">
      <c r="G156" s="50"/>
      <c r="H156" s="50"/>
      <c r="I156" s="50"/>
      <c r="J156" s="50"/>
      <c r="K156" s="51"/>
      <c r="L156" s="50"/>
      <c r="M156" s="50"/>
      <c r="N156" s="50"/>
      <c r="O156" s="50"/>
      <c r="P156" s="52"/>
      <c r="Q156" s="52"/>
      <c r="DC156" s="48"/>
    </row>
    <row r="157" spans="7:107" ht="15.75" customHeight="1" x14ac:dyDescent="0.35">
      <c r="G157" s="50"/>
      <c r="H157" s="50"/>
      <c r="I157" s="50"/>
      <c r="J157" s="50"/>
      <c r="K157" s="51"/>
      <c r="L157" s="50"/>
      <c r="M157" s="50"/>
      <c r="N157" s="50"/>
      <c r="O157" s="50"/>
      <c r="P157" s="52"/>
      <c r="Q157" s="52"/>
      <c r="DC157" s="48"/>
    </row>
    <row r="158" spans="7:107" ht="15.75" customHeight="1" x14ac:dyDescent="0.35">
      <c r="G158" s="50"/>
      <c r="H158" s="50"/>
      <c r="I158" s="50"/>
      <c r="J158" s="50"/>
      <c r="K158" s="51"/>
      <c r="L158" s="50"/>
      <c r="M158" s="50"/>
      <c r="N158" s="50"/>
      <c r="O158" s="50"/>
      <c r="P158" s="52"/>
      <c r="Q158" s="52"/>
      <c r="DC158" s="48"/>
    </row>
    <row r="159" spans="7:107" ht="15.75" customHeight="1" x14ac:dyDescent="0.35">
      <c r="G159" s="50"/>
      <c r="H159" s="50"/>
      <c r="I159" s="50"/>
      <c r="J159" s="50"/>
      <c r="K159" s="51"/>
      <c r="L159" s="50"/>
      <c r="M159" s="50"/>
      <c r="N159" s="50"/>
      <c r="O159" s="50"/>
      <c r="P159" s="52"/>
      <c r="Q159" s="52"/>
      <c r="DC159" s="48"/>
    </row>
    <row r="160" spans="7:107" ht="15.75" customHeight="1" x14ac:dyDescent="0.35">
      <c r="G160" s="50"/>
      <c r="H160" s="50"/>
      <c r="I160" s="50"/>
      <c r="J160" s="50"/>
      <c r="K160" s="51"/>
      <c r="L160" s="50"/>
      <c r="M160" s="50"/>
      <c r="N160" s="50"/>
      <c r="O160" s="50"/>
      <c r="P160" s="52"/>
      <c r="Q160" s="52"/>
      <c r="DC160" s="48"/>
    </row>
    <row r="161" spans="7:107" ht="15.75" customHeight="1" x14ac:dyDescent="0.35">
      <c r="G161" s="50"/>
      <c r="H161" s="50"/>
      <c r="I161" s="50"/>
      <c r="J161" s="50"/>
      <c r="K161" s="51"/>
      <c r="L161" s="50"/>
      <c r="M161" s="50"/>
      <c r="N161" s="50"/>
      <c r="O161" s="50"/>
      <c r="P161" s="52"/>
      <c r="Q161" s="52"/>
      <c r="DC161" s="48"/>
    </row>
    <row r="162" spans="7:107" ht="15.75" customHeight="1" x14ac:dyDescent="0.35">
      <c r="G162" s="50"/>
      <c r="H162" s="50"/>
      <c r="I162" s="50"/>
      <c r="J162" s="50"/>
      <c r="K162" s="51"/>
      <c r="L162" s="50"/>
      <c r="M162" s="50"/>
      <c r="N162" s="50"/>
      <c r="O162" s="50"/>
      <c r="P162" s="52"/>
      <c r="Q162" s="52"/>
      <c r="DC162" s="48"/>
    </row>
    <row r="163" spans="7:107" ht="15.75" customHeight="1" x14ac:dyDescent="0.35">
      <c r="G163" s="50"/>
      <c r="H163" s="50"/>
      <c r="I163" s="50"/>
      <c r="J163" s="50"/>
      <c r="K163" s="51"/>
      <c r="L163" s="50"/>
      <c r="M163" s="50"/>
      <c r="N163" s="50"/>
      <c r="O163" s="50"/>
      <c r="P163" s="52"/>
      <c r="Q163" s="52"/>
      <c r="DC163" s="48"/>
    </row>
    <row r="164" spans="7:107" ht="15.75" customHeight="1" x14ac:dyDescent="0.35">
      <c r="G164" s="50"/>
      <c r="H164" s="50"/>
      <c r="I164" s="50"/>
      <c r="J164" s="50"/>
      <c r="K164" s="51"/>
      <c r="L164" s="50"/>
      <c r="M164" s="50"/>
      <c r="N164" s="50"/>
      <c r="O164" s="50"/>
      <c r="P164" s="52"/>
      <c r="Q164" s="52"/>
      <c r="DC164" s="48"/>
    </row>
    <row r="165" spans="7:107" ht="15.75" customHeight="1" x14ac:dyDescent="0.35">
      <c r="G165" s="50"/>
      <c r="H165" s="50"/>
      <c r="I165" s="50"/>
      <c r="J165" s="50"/>
      <c r="K165" s="51"/>
      <c r="L165" s="50"/>
      <c r="M165" s="50"/>
      <c r="N165" s="50"/>
      <c r="O165" s="50"/>
      <c r="P165" s="52"/>
      <c r="Q165" s="52"/>
      <c r="DC165" s="48"/>
    </row>
    <row r="166" spans="7:107" ht="15.75" customHeight="1" x14ac:dyDescent="0.35">
      <c r="G166" s="50"/>
      <c r="H166" s="50"/>
      <c r="I166" s="50"/>
      <c r="J166" s="50"/>
      <c r="K166" s="51"/>
      <c r="L166" s="50"/>
      <c r="M166" s="50"/>
      <c r="N166" s="50"/>
      <c r="O166" s="50"/>
      <c r="P166" s="52"/>
      <c r="Q166" s="52"/>
      <c r="DC166" s="48"/>
    </row>
    <row r="167" spans="7:107" ht="15.75" customHeight="1" x14ac:dyDescent="0.35">
      <c r="G167" s="50"/>
      <c r="H167" s="50"/>
      <c r="I167" s="50"/>
      <c r="J167" s="50"/>
      <c r="K167" s="51"/>
      <c r="L167" s="50"/>
      <c r="M167" s="50"/>
      <c r="N167" s="50"/>
      <c r="O167" s="50"/>
      <c r="P167" s="52"/>
      <c r="Q167" s="52"/>
      <c r="DC167" s="48"/>
    </row>
    <row r="168" spans="7:107" ht="15.75" customHeight="1" x14ac:dyDescent="0.35">
      <c r="G168" s="50"/>
      <c r="H168" s="50"/>
      <c r="I168" s="50"/>
      <c r="J168" s="50"/>
      <c r="K168" s="51"/>
      <c r="L168" s="50"/>
      <c r="M168" s="50"/>
      <c r="N168" s="50"/>
      <c r="O168" s="50"/>
      <c r="P168" s="52"/>
      <c r="Q168" s="52"/>
      <c r="DC168" s="48"/>
    </row>
    <row r="169" spans="7:107" ht="15.75" customHeight="1" x14ac:dyDescent="0.35">
      <c r="G169" s="50"/>
      <c r="H169" s="50"/>
      <c r="I169" s="50"/>
      <c r="J169" s="50"/>
      <c r="K169" s="51"/>
      <c r="L169" s="50"/>
      <c r="M169" s="50"/>
      <c r="N169" s="50"/>
      <c r="O169" s="50"/>
      <c r="P169" s="52"/>
      <c r="Q169" s="52"/>
      <c r="DC169" s="48"/>
    </row>
    <row r="170" spans="7:107" ht="15.75" customHeight="1" x14ac:dyDescent="0.35">
      <c r="G170" s="50"/>
      <c r="H170" s="50"/>
      <c r="I170" s="50"/>
      <c r="J170" s="50"/>
      <c r="K170" s="51"/>
      <c r="L170" s="50"/>
      <c r="M170" s="50"/>
      <c r="N170" s="50"/>
      <c r="O170" s="50"/>
      <c r="P170" s="52"/>
      <c r="Q170" s="52"/>
      <c r="DC170" s="48"/>
    </row>
    <row r="171" spans="7:107" ht="15.75" customHeight="1" x14ac:dyDescent="0.35">
      <c r="G171" s="50"/>
      <c r="H171" s="50"/>
      <c r="I171" s="50"/>
      <c r="J171" s="50"/>
      <c r="K171" s="51"/>
      <c r="L171" s="50"/>
      <c r="M171" s="50"/>
      <c r="N171" s="50"/>
      <c r="O171" s="50"/>
      <c r="P171" s="52"/>
      <c r="Q171" s="52"/>
      <c r="DC171" s="48"/>
    </row>
    <row r="172" spans="7:107" ht="15.75" customHeight="1" x14ac:dyDescent="0.35">
      <c r="G172" s="50"/>
      <c r="H172" s="50"/>
      <c r="I172" s="50"/>
      <c r="J172" s="50"/>
      <c r="K172" s="51"/>
      <c r="L172" s="50"/>
      <c r="M172" s="50"/>
      <c r="N172" s="50"/>
      <c r="O172" s="50"/>
      <c r="P172" s="52"/>
      <c r="Q172" s="52"/>
      <c r="DC172" s="48"/>
    </row>
    <row r="173" spans="7:107" ht="15.75" customHeight="1" x14ac:dyDescent="0.35">
      <c r="G173" s="50"/>
      <c r="H173" s="50"/>
      <c r="I173" s="50"/>
      <c r="J173" s="50"/>
      <c r="K173" s="51"/>
      <c r="L173" s="50"/>
      <c r="M173" s="50"/>
      <c r="N173" s="50"/>
      <c r="O173" s="50"/>
      <c r="P173" s="52"/>
      <c r="Q173" s="52"/>
      <c r="DC173" s="48"/>
    </row>
    <row r="174" spans="7:107" ht="15.75" customHeight="1" x14ac:dyDescent="0.35">
      <c r="G174" s="50"/>
      <c r="H174" s="50"/>
      <c r="I174" s="50"/>
      <c r="J174" s="50"/>
      <c r="K174" s="51"/>
      <c r="L174" s="50"/>
      <c r="M174" s="50"/>
      <c r="N174" s="50"/>
      <c r="O174" s="50"/>
      <c r="P174" s="52"/>
      <c r="Q174" s="52"/>
      <c r="DC174" s="48"/>
    </row>
    <row r="175" spans="7:107" ht="15.75" customHeight="1" x14ac:dyDescent="0.35">
      <c r="G175" s="50"/>
      <c r="H175" s="50"/>
      <c r="I175" s="50"/>
      <c r="J175" s="50"/>
      <c r="K175" s="51"/>
      <c r="L175" s="50"/>
      <c r="M175" s="50"/>
      <c r="N175" s="50"/>
      <c r="O175" s="50"/>
      <c r="P175" s="52"/>
      <c r="Q175" s="52"/>
      <c r="DC175" s="48"/>
    </row>
    <row r="176" spans="7:107" ht="15.75" customHeight="1" x14ac:dyDescent="0.35">
      <c r="G176" s="50"/>
      <c r="H176" s="50"/>
      <c r="I176" s="50"/>
      <c r="J176" s="50"/>
      <c r="K176" s="51"/>
      <c r="L176" s="50"/>
      <c r="M176" s="50"/>
      <c r="N176" s="50"/>
      <c r="O176" s="50"/>
      <c r="P176" s="52"/>
      <c r="Q176" s="52"/>
      <c r="DC176" s="48"/>
    </row>
    <row r="177" spans="7:107" ht="15.75" customHeight="1" x14ac:dyDescent="0.35">
      <c r="G177" s="50"/>
      <c r="H177" s="50"/>
      <c r="I177" s="50"/>
      <c r="J177" s="50"/>
      <c r="K177" s="51"/>
      <c r="L177" s="50"/>
      <c r="M177" s="50"/>
      <c r="N177" s="50"/>
      <c r="O177" s="50"/>
      <c r="P177" s="52"/>
      <c r="Q177" s="52"/>
      <c r="DC177" s="48"/>
    </row>
    <row r="178" spans="7:107" ht="15.75" customHeight="1" x14ac:dyDescent="0.35">
      <c r="G178" s="50"/>
      <c r="H178" s="50"/>
      <c r="I178" s="50"/>
      <c r="J178" s="50"/>
      <c r="K178" s="51"/>
      <c r="L178" s="50"/>
      <c r="M178" s="50"/>
      <c r="N178" s="50"/>
      <c r="O178" s="50"/>
      <c r="P178" s="52"/>
      <c r="Q178" s="52"/>
      <c r="DC178" s="48"/>
    </row>
    <row r="179" spans="7:107" ht="15.75" customHeight="1" x14ac:dyDescent="0.35">
      <c r="G179" s="50"/>
      <c r="H179" s="50"/>
      <c r="I179" s="50"/>
      <c r="J179" s="50"/>
      <c r="K179" s="51"/>
      <c r="L179" s="50"/>
      <c r="M179" s="50"/>
      <c r="N179" s="50"/>
      <c r="O179" s="50"/>
      <c r="P179" s="52"/>
      <c r="Q179" s="52"/>
      <c r="DC179" s="48"/>
    </row>
    <row r="180" spans="7:107" ht="15.75" customHeight="1" x14ac:dyDescent="0.35">
      <c r="G180" s="50"/>
      <c r="H180" s="50"/>
      <c r="I180" s="50"/>
      <c r="J180" s="50"/>
      <c r="K180" s="51"/>
      <c r="L180" s="50"/>
      <c r="M180" s="50"/>
      <c r="N180" s="50"/>
      <c r="O180" s="50"/>
      <c r="P180" s="52"/>
      <c r="Q180" s="52"/>
      <c r="DC180" s="48"/>
    </row>
    <row r="181" spans="7:107" ht="15.75" customHeight="1" x14ac:dyDescent="0.35">
      <c r="G181" s="50"/>
      <c r="H181" s="50"/>
      <c r="I181" s="50"/>
      <c r="J181" s="50"/>
      <c r="K181" s="51"/>
      <c r="L181" s="50"/>
      <c r="M181" s="50"/>
      <c r="N181" s="50"/>
      <c r="O181" s="50"/>
      <c r="P181" s="52"/>
      <c r="Q181" s="52"/>
      <c r="DC181" s="48"/>
    </row>
    <row r="182" spans="7:107" ht="15.75" customHeight="1" x14ac:dyDescent="0.35">
      <c r="G182" s="50"/>
      <c r="H182" s="50"/>
      <c r="I182" s="50"/>
      <c r="J182" s="50"/>
      <c r="K182" s="51"/>
      <c r="L182" s="50"/>
      <c r="M182" s="50"/>
      <c r="N182" s="50"/>
      <c r="O182" s="50"/>
      <c r="P182" s="52"/>
      <c r="Q182" s="52"/>
      <c r="DC182" s="48"/>
    </row>
    <row r="183" spans="7:107" ht="15.75" customHeight="1" x14ac:dyDescent="0.35">
      <c r="G183" s="50"/>
      <c r="H183" s="50"/>
      <c r="I183" s="50"/>
      <c r="J183" s="50"/>
      <c r="K183" s="51"/>
      <c r="L183" s="50"/>
      <c r="M183" s="50"/>
      <c r="N183" s="50"/>
      <c r="O183" s="50"/>
      <c r="P183" s="52"/>
      <c r="Q183" s="52"/>
      <c r="DC183" s="48"/>
    </row>
    <row r="184" spans="7:107" ht="15.75" customHeight="1" x14ac:dyDescent="0.35">
      <c r="G184" s="50"/>
      <c r="H184" s="50"/>
      <c r="I184" s="50"/>
      <c r="J184" s="50"/>
      <c r="K184" s="51"/>
      <c r="L184" s="50"/>
      <c r="M184" s="50"/>
      <c r="N184" s="50"/>
      <c r="O184" s="50"/>
      <c r="P184" s="52"/>
      <c r="Q184" s="52"/>
      <c r="DC184" s="48"/>
    </row>
    <row r="185" spans="7:107" ht="15.75" customHeight="1" x14ac:dyDescent="0.35">
      <c r="G185" s="50"/>
      <c r="H185" s="50"/>
      <c r="I185" s="50"/>
      <c r="J185" s="50"/>
      <c r="K185" s="51"/>
      <c r="L185" s="50"/>
      <c r="M185" s="50"/>
      <c r="N185" s="50"/>
      <c r="O185" s="50"/>
      <c r="P185" s="52"/>
      <c r="Q185" s="52"/>
      <c r="DC185" s="48"/>
    </row>
    <row r="186" spans="7:107" ht="15.75" customHeight="1" x14ac:dyDescent="0.35">
      <c r="G186" s="50"/>
      <c r="H186" s="50"/>
      <c r="I186" s="50"/>
      <c r="J186" s="50"/>
      <c r="K186" s="51"/>
      <c r="L186" s="50"/>
      <c r="M186" s="50"/>
      <c r="N186" s="50"/>
      <c r="O186" s="50"/>
      <c r="P186" s="52"/>
      <c r="Q186" s="52"/>
      <c r="DC186" s="48"/>
    </row>
    <row r="187" spans="7:107" ht="15.75" customHeight="1" x14ac:dyDescent="0.35">
      <c r="G187" s="50"/>
      <c r="H187" s="50"/>
      <c r="I187" s="50"/>
      <c r="J187" s="50"/>
      <c r="K187" s="51"/>
      <c r="L187" s="50"/>
      <c r="M187" s="50"/>
      <c r="N187" s="50"/>
      <c r="O187" s="50"/>
      <c r="P187" s="52"/>
      <c r="Q187" s="52"/>
      <c r="DC187" s="48"/>
    </row>
    <row r="188" spans="7:107" ht="15.75" customHeight="1" x14ac:dyDescent="0.35">
      <c r="G188" s="50"/>
      <c r="H188" s="50"/>
      <c r="I188" s="50"/>
      <c r="J188" s="50"/>
      <c r="K188" s="51"/>
      <c r="L188" s="50"/>
      <c r="M188" s="50"/>
      <c r="N188" s="50"/>
      <c r="O188" s="50"/>
      <c r="P188" s="52"/>
      <c r="Q188" s="52"/>
      <c r="DC188" s="48"/>
    </row>
    <row r="189" spans="7:107" ht="15.75" customHeight="1" x14ac:dyDescent="0.35">
      <c r="G189" s="50"/>
      <c r="H189" s="50"/>
      <c r="I189" s="50"/>
      <c r="J189" s="50"/>
      <c r="K189" s="51"/>
      <c r="L189" s="50"/>
      <c r="M189" s="50"/>
      <c r="N189" s="50"/>
      <c r="O189" s="50"/>
      <c r="P189" s="52"/>
      <c r="Q189" s="52"/>
      <c r="DC189" s="48"/>
    </row>
    <row r="190" spans="7:107" ht="15.75" customHeight="1" x14ac:dyDescent="0.35">
      <c r="G190" s="50"/>
      <c r="H190" s="50"/>
      <c r="I190" s="50"/>
      <c r="J190" s="50"/>
      <c r="K190" s="51"/>
      <c r="L190" s="50"/>
      <c r="M190" s="50"/>
      <c r="N190" s="50"/>
      <c r="O190" s="50"/>
      <c r="P190" s="52"/>
      <c r="Q190" s="52"/>
      <c r="DC190" s="48"/>
    </row>
    <row r="191" spans="7:107" ht="15.75" customHeight="1" x14ac:dyDescent="0.35">
      <c r="G191" s="50"/>
      <c r="H191" s="50"/>
      <c r="I191" s="50"/>
      <c r="J191" s="50"/>
      <c r="K191" s="51"/>
      <c r="L191" s="50"/>
      <c r="M191" s="50"/>
      <c r="N191" s="50"/>
      <c r="O191" s="50"/>
      <c r="P191" s="52"/>
      <c r="Q191" s="52"/>
      <c r="DC191" s="48"/>
    </row>
    <row r="192" spans="7:107" ht="15.75" customHeight="1" x14ac:dyDescent="0.35">
      <c r="G192" s="50"/>
      <c r="H192" s="50"/>
      <c r="I192" s="50"/>
      <c r="J192" s="50"/>
      <c r="K192" s="51"/>
      <c r="L192" s="50"/>
      <c r="M192" s="50"/>
      <c r="N192" s="50"/>
      <c r="O192" s="50"/>
      <c r="P192" s="52"/>
      <c r="Q192" s="52"/>
      <c r="DC192" s="48"/>
    </row>
    <row r="193" spans="7:107" ht="15.75" customHeight="1" x14ac:dyDescent="0.35">
      <c r="G193" s="50"/>
      <c r="H193" s="50"/>
      <c r="I193" s="50"/>
      <c r="J193" s="50"/>
      <c r="K193" s="51"/>
      <c r="L193" s="50"/>
      <c r="M193" s="50"/>
      <c r="N193" s="50"/>
      <c r="O193" s="50"/>
      <c r="P193" s="52"/>
      <c r="Q193" s="52"/>
      <c r="DC193" s="48"/>
    </row>
    <row r="194" spans="7:107" ht="15.75" customHeight="1" x14ac:dyDescent="0.35">
      <c r="G194" s="50"/>
      <c r="H194" s="50"/>
      <c r="I194" s="50"/>
      <c r="J194" s="50"/>
      <c r="K194" s="51"/>
      <c r="L194" s="50"/>
      <c r="M194" s="50"/>
      <c r="N194" s="50"/>
      <c r="O194" s="50"/>
      <c r="P194" s="52"/>
      <c r="Q194" s="52"/>
      <c r="DC194" s="48"/>
    </row>
    <row r="195" spans="7:107" ht="15.75" customHeight="1" x14ac:dyDescent="0.35">
      <c r="G195" s="50"/>
      <c r="H195" s="50"/>
      <c r="I195" s="50"/>
      <c r="J195" s="50"/>
      <c r="K195" s="51"/>
      <c r="L195" s="50"/>
      <c r="M195" s="50"/>
      <c r="N195" s="50"/>
      <c r="O195" s="50"/>
      <c r="P195" s="52"/>
      <c r="Q195" s="52"/>
      <c r="DC195" s="48"/>
    </row>
    <row r="196" spans="7:107" ht="15.75" customHeight="1" x14ac:dyDescent="0.35">
      <c r="G196" s="50"/>
      <c r="H196" s="50"/>
      <c r="I196" s="50"/>
      <c r="J196" s="50"/>
      <c r="K196" s="51"/>
      <c r="L196" s="50"/>
      <c r="M196" s="50"/>
      <c r="N196" s="50"/>
      <c r="O196" s="50"/>
      <c r="P196" s="52"/>
      <c r="Q196" s="52"/>
      <c r="DC196" s="48"/>
    </row>
    <row r="197" spans="7:107" ht="15.75" customHeight="1" x14ac:dyDescent="0.35">
      <c r="G197" s="50"/>
      <c r="H197" s="50"/>
      <c r="I197" s="50"/>
      <c r="J197" s="50"/>
      <c r="K197" s="51"/>
      <c r="L197" s="50"/>
      <c r="M197" s="50"/>
      <c r="N197" s="50"/>
      <c r="O197" s="50"/>
      <c r="P197" s="52"/>
      <c r="Q197" s="52"/>
      <c r="DC197" s="48"/>
    </row>
    <row r="198" spans="7:107" ht="15.75" customHeight="1" x14ac:dyDescent="0.35">
      <c r="G198" s="50"/>
      <c r="H198" s="50"/>
      <c r="I198" s="50"/>
      <c r="J198" s="50"/>
      <c r="K198" s="51"/>
      <c r="L198" s="50"/>
      <c r="M198" s="50"/>
      <c r="N198" s="50"/>
      <c r="O198" s="50"/>
      <c r="P198" s="52"/>
      <c r="Q198" s="52"/>
      <c r="DC198" s="48"/>
    </row>
    <row r="199" spans="7:107" ht="15.75" customHeight="1" x14ac:dyDescent="0.35">
      <c r="G199" s="50"/>
      <c r="H199" s="50"/>
      <c r="I199" s="50"/>
      <c r="J199" s="50"/>
      <c r="K199" s="51"/>
      <c r="L199" s="50"/>
      <c r="M199" s="50"/>
      <c r="N199" s="50"/>
      <c r="O199" s="50"/>
      <c r="P199" s="52"/>
      <c r="Q199" s="52"/>
      <c r="DC199" s="48"/>
    </row>
    <row r="200" spans="7:107" ht="15.75" customHeight="1" x14ac:dyDescent="0.35">
      <c r="G200" s="50"/>
      <c r="H200" s="50"/>
      <c r="I200" s="50"/>
      <c r="J200" s="50"/>
      <c r="K200" s="51"/>
      <c r="L200" s="50"/>
      <c r="M200" s="50"/>
      <c r="N200" s="50"/>
      <c r="O200" s="50"/>
      <c r="P200" s="52"/>
      <c r="Q200" s="52"/>
      <c r="DC200" s="48"/>
    </row>
    <row r="201" spans="7:107" ht="15.75" customHeight="1" x14ac:dyDescent="0.35">
      <c r="G201" s="50"/>
      <c r="H201" s="50"/>
      <c r="I201" s="50"/>
      <c r="J201" s="50"/>
      <c r="K201" s="51"/>
      <c r="L201" s="50"/>
      <c r="M201" s="50"/>
      <c r="N201" s="50"/>
      <c r="O201" s="50"/>
      <c r="P201" s="52"/>
      <c r="Q201" s="52"/>
      <c r="DC201" s="48"/>
    </row>
    <row r="202" spans="7:107" ht="15.75" customHeight="1" x14ac:dyDescent="0.35">
      <c r="G202" s="50"/>
      <c r="H202" s="50"/>
      <c r="I202" s="50"/>
      <c r="J202" s="50"/>
      <c r="K202" s="51"/>
      <c r="L202" s="50"/>
      <c r="M202" s="50"/>
      <c r="N202" s="50"/>
      <c r="O202" s="50"/>
      <c r="P202" s="52"/>
      <c r="Q202" s="52"/>
      <c r="DC202" s="48"/>
    </row>
    <row r="203" spans="7:107" ht="15.75" customHeight="1" x14ac:dyDescent="0.35">
      <c r="G203" s="50"/>
      <c r="H203" s="50"/>
      <c r="I203" s="50"/>
      <c r="J203" s="50"/>
      <c r="K203" s="51"/>
      <c r="L203" s="50"/>
      <c r="M203" s="50"/>
      <c r="N203" s="50"/>
      <c r="O203" s="50"/>
      <c r="P203" s="52"/>
      <c r="Q203" s="52"/>
      <c r="DC203" s="48"/>
    </row>
    <row r="204" spans="7:107" ht="15.75" customHeight="1" x14ac:dyDescent="0.35">
      <c r="G204" s="50"/>
      <c r="H204" s="50"/>
      <c r="I204" s="50"/>
      <c r="J204" s="50"/>
      <c r="K204" s="51"/>
      <c r="L204" s="50"/>
      <c r="M204" s="50"/>
      <c r="N204" s="50"/>
      <c r="O204" s="50"/>
      <c r="P204" s="52"/>
      <c r="Q204" s="52"/>
    </row>
    <row r="205" spans="7:107" ht="15.75" customHeight="1" x14ac:dyDescent="0.35">
      <c r="G205" s="50"/>
      <c r="H205" s="50"/>
      <c r="I205" s="50"/>
      <c r="J205" s="50"/>
      <c r="K205" s="51"/>
      <c r="L205" s="50"/>
      <c r="M205" s="50"/>
      <c r="N205" s="50"/>
      <c r="O205" s="50"/>
      <c r="P205" s="52"/>
      <c r="Q205" s="52"/>
    </row>
    <row r="206" spans="7:107" ht="15.75" customHeight="1" x14ac:dyDescent="0.35">
      <c r="G206" s="50"/>
      <c r="H206" s="50"/>
      <c r="I206" s="50"/>
      <c r="J206" s="50"/>
      <c r="K206" s="51"/>
      <c r="L206" s="50"/>
      <c r="M206" s="50"/>
      <c r="N206" s="50"/>
      <c r="O206" s="50"/>
      <c r="P206" s="52"/>
      <c r="Q206" s="52"/>
    </row>
    <row r="207" spans="7:107" ht="15.75" customHeight="1" x14ac:dyDescent="0.35">
      <c r="G207" s="50"/>
      <c r="H207" s="50"/>
      <c r="I207" s="50"/>
      <c r="J207" s="50"/>
      <c r="K207" s="51"/>
      <c r="L207" s="50"/>
      <c r="M207" s="50"/>
      <c r="N207" s="50"/>
      <c r="O207" s="50"/>
      <c r="P207" s="52"/>
      <c r="Q207" s="52"/>
    </row>
    <row r="208" spans="7:107" ht="15.75" customHeight="1" x14ac:dyDescent="0.35">
      <c r="G208" s="50"/>
      <c r="H208" s="50"/>
      <c r="I208" s="50"/>
      <c r="J208" s="50"/>
      <c r="K208" s="51"/>
      <c r="L208" s="50"/>
      <c r="M208" s="50"/>
      <c r="N208" s="50"/>
      <c r="O208" s="50"/>
      <c r="P208" s="52"/>
      <c r="Q208" s="52"/>
    </row>
    <row r="209" spans="7:17" ht="15.75" customHeight="1" x14ac:dyDescent="0.35">
      <c r="G209" s="50"/>
      <c r="H209" s="50"/>
      <c r="I209" s="50"/>
      <c r="J209" s="50"/>
      <c r="K209" s="51"/>
      <c r="L209" s="50"/>
      <c r="M209" s="50"/>
      <c r="N209" s="50"/>
      <c r="O209" s="50"/>
      <c r="P209" s="52"/>
      <c r="Q209" s="52"/>
    </row>
    <row r="210" spans="7:17" ht="15.75" customHeight="1" x14ac:dyDescent="0.35">
      <c r="G210" s="50"/>
      <c r="H210" s="50"/>
      <c r="I210" s="50"/>
      <c r="J210" s="50"/>
      <c r="K210" s="51"/>
      <c r="L210" s="50"/>
      <c r="M210" s="50"/>
      <c r="N210" s="50"/>
      <c r="O210" s="50"/>
      <c r="P210" s="52"/>
      <c r="Q210" s="52"/>
    </row>
    <row r="211" spans="7:17" ht="15.75" customHeight="1" x14ac:dyDescent="0.35">
      <c r="G211" s="50"/>
      <c r="H211" s="50"/>
      <c r="I211" s="50"/>
      <c r="J211" s="50"/>
      <c r="K211" s="51"/>
      <c r="L211" s="50"/>
      <c r="M211" s="50"/>
      <c r="N211" s="50"/>
      <c r="O211" s="50"/>
      <c r="P211" s="52"/>
      <c r="Q211" s="52"/>
    </row>
    <row r="212" spans="7:17" ht="15.75" customHeight="1" x14ac:dyDescent="0.35">
      <c r="G212" s="50"/>
      <c r="H212" s="50"/>
      <c r="I212" s="50"/>
      <c r="J212" s="50"/>
      <c r="K212" s="51"/>
      <c r="L212" s="50"/>
      <c r="M212" s="50"/>
      <c r="N212" s="50"/>
      <c r="O212" s="50"/>
      <c r="P212" s="52"/>
      <c r="Q212" s="52"/>
    </row>
    <row r="213" spans="7:17" ht="15.75" customHeight="1" x14ac:dyDescent="0.35">
      <c r="G213" s="50"/>
      <c r="H213" s="50"/>
      <c r="I213" s="50"/>
      <c r="J213" s="50"/>
      <c r="K213" s="51"/>
      <c r="L213" s="50"/>
      <c r="M213" s="50"/>
      <c r="N213" s="50"/>
      <c r="O213" s="50"/>
      <c r="P213" s="52"/>
      <c r="Q213" s="52"/>
    </row>
    <row r="214" spans="7:17" ht="15.75" customHeight="1" x14ac:dyDescent="0.35">
      <c r="G214" s="50"/>
      <c r="H214" s="50"/>
      <c r="I214" s="50"/>
      <c r="J214" s="50"/>
      <c r="K214" s="51"/>
      <c r="L214" s="50"/>
      <c r="M214" s="50"/>
      <c r="N214" s="50"/>
      <c r="O214" s="50"/>
      <c r="P214" s="52"/>
      <c r="Q214" s="52"/>
    </row>
    <row r="215" spans="7:17" ht="15.75" customHeight="1" x14ac:dyDescent="0.35">
      <c r="G215" s="50"/>
      <c r="H215" s="50"/>
      <c r="I215" s="50"/>
      <c r="J215" s="50"/>
      <c r="K215" s="51"/>
      <c r="L215" s="50"/>
      <c r="M215" s="50"/>
      <c r="N215" s="50"/>
      <c r="O215" s="50"/>
      <c r="P215" s="52"/>
      <c r="Q215" s="52"/>
    </row>
    <row r="216" spans="7:17" ht="15.75" customHeight="1" x14ac:dyDescent="0.35">
      <c r="G216" s="50"/>
      <c r="H216" s="50"/>
      <c r="I216" s="50"/>
      <c r="J216" s="50"/>
      <c r="K216" s="51"/>
      <c r="L216" s="50"/>
      <c r="M216" s="50"/>
      <c r="N216" s="50"/>
      <c r="O216" s="50"/>
      <c r="P216" s="52"/>
      <c r="Q216" s="52"/>
    </row>
    <row r="217" spans="7:17" ht="15.75" customHeight="1" x14ac:dyDescent="0.35">
      <c r="G217" s="50"/>
      <c r="H217" s="50"/>
      <c r="I217" s="50"/>
      <c r="J217" s="50"/>
      <c r="K217" s="51"/>
      <c r="L217" s="50"/>
      <c r="M217" s="50"/>
      <c r="N217" s="50"/>
      <c r="O217" s="50"/>
      <c r="P217" s="52"/>
      <c r="Q217" s="52"/>
    </row>
    <row r="218" spans="7:17" ht="15.75" customHeight="1" x14ac:dyDescent="0.35">
      <c r="G218" s="50"/>
      <c r="H218" s="50"/>
      <c r="I218" s="50"/>
      <c r="J218" s="50"/>
      <c r="K218" s="51"/>
      <c r="L218" s="50"/>
      <c r="M218" s="50"/>
      <c r="N218" s="50"/>
      <c r="O218" s="50"/>
      <c r="P218" s="52"/>
      <c r="Q218" s="52"/>
    </row>
    <row r="219" spans="7:17" ht="15.75" customHeight="1" x14ac:dyDescent="0.35">
      <c r="G219" s="50"/>
      <c r="H219" s="50"/>
      <c r="I219" s="50"/>
      <c r="J219" s="50"/>
      <c r="K219" s="51"/>
      <c r="L219" s="50"/>
      <c r="M219" s="50"/>
      <c r="N219" s="50"/>
      <c r="O219" s="50"/>
      <c r="P219" s="52"/>
      <c r="Q219" s="52"/>
    </row>
    <row r="220" spans="7:17" ht="15.75" customHeight="1" x14ac:dyDescent="0.35">
      <c r="G220" s="50"/>
      <c r="H220" s="50"/>
      <c r="I220" s="50"/>
      <c r="J220" s="50"/>
      <c r="K220" s="51"/>
      <c r="L220" s="50"/>
      <c r="M220" s="50"/>
      <c r="N220" s="50"/>
      <c r="O220" s="50"/>
      <c r="P220" s="52"/>
      <c r="Q220" s="52"/>
    </row>
    <row r="221" spans="7:17" ht="15.75" customHeight="1" x14ac:dyDescent="0.35">
      <c r="G221" s="50"/>
      <c r="H221" s="50"/>
      <c r="I221" s="50"/>
      <c r="J221" s="50"/>
      <c r="K221" s="51"/>
      <c r="L221" s="50"/>
      <c r="M221" s="50"/>
      <c r="N221" s="50"/>
      <c r="O221" s="50"/>
      <c r="P221" s="52"/>
      <c r="Q221" s="52"/>
    </row>
    <row r="222" spans="7:17" ht="15.75" customHeight="1" x14ac:dyDescent="0.35">
      <c r="G222" s="50"/>
      <c r="H222" s="50"/>
      <c r="I222" s="50"/>
      <c r="J222" s="50"/>
      <c r="K222" s="51"/>
      <c r="L222" s="50"/>
      <c r="M222" s="50"/>
      <c r="N222" s="50"/>
      <c r="O222" s="50"/>
      <c r="P222" s="52"/>
      <c r="Q222" s="52"/>
    </row>
    <row r="223" spans="7:17" ht="15.75" customHeight="1" x14ac:dyDescent="0.35">
      <c r="G223" s="50"/>
      <c r="H223" s="50"/>
      <c r="I223" s="50"/>
      <c r="J223" s="50"/>
      <c r="K223" s="51"/>
      <c r="L223" s="50"/>
      <c r="M223" s="50"/>
      <c r="N223" s="50"/>
      <c r="O223" s="50"/>
      <c r="P223" s="52"/>
      <c r="Q223" s="52"/>
    </row>
    <row r="224" spans="7:17" ht="15.75" customHeight="1" x14ac:dyDescent="0.35">
      <c r="G224" s="50"/>
      <c r="H224" s="50"/>
      <c r="I224" s="50"/>
      <c r="J224" s="50"/>
      <c r="K224" s="51"/>
      <c r="L224" s="50"/>
      <c r="M224" s="50"/>
      <c r="N224" s="50"/>
      <c r="O224" s="50"/>
      <c r="P224" s="52"/>
      <c r="Q224" s="52"/>
    </row>
    <row r="225" spans="7:17" ht="15.75" customHeight="1" x14ac:dyDescent="0.35">
      <c r="G225" s="50"/>
      <c r="H225" s="50"/>
      <c r="I225" s="50"/>
      <c r="J225" s="50"/>
      <c r="K225" s="51"/>
      <c r="L225" s="50"/>
      <c r="M225" s="50"/>
      <c r="N225" s="50"/>
      <c r="O225" s="50"/>
      <c r="P225" s="52"/>
      <c r="Q225" s="52"/>
    </row>
    <row r="226" spans="7:17" ht="15.75" customHeight="1" x14ac:dyDescent="0.35">
      <c r="G226" s="50"/>
      <c r="H226" s="50"/>
      <c r="I226" s="50"/>
      <c r="J226" s="50"/>
      <c r="K226" s="51"/>
      <c r="L226" s="50"/>
      <c r="M226" s="50"/>
      <c r="N226" s="50"/>
      <c r="O226" s="50"/>
      <c r="P226" s="52"/>
      <c r="Q226" s="52"/>
    </row>
    <row r="227" spans="7:17" ht="15.75" customHeight="1" x14ac:dyDescent="0.35">
      <c r="G227" s="50"/>
      <c r="H227" s="50"/>
      <c r="I227" s="50"/>
      <c r="J227" s="50"/>
      <c r="K227" s="51"/>
      <c r="L227" s="50"/>
      <c r="M227" s="50"/>
      <c r="N227" s="50"/>
      <c r="O227" s="50"/>
      <c r="P227" s="52"/>
      <c r="Q227" s="52"/>
    </row>
    <row r="228" spans="7:17" ht="15.75" customHeight="1" x14ac:dyDescent="0.35">
      <c r="G228" s="50"/>
      <c r="H228" s="50"/>
      <c r="I228" s="50"/>
      <c r="J228" s="50"/>
      <c r="K228" s="51"/>
      <c r="L228" s="50"/>
      <c r="M228" s="50"/>
      <c r="N228" s="50"/>
      <c r="O228" s="50"/>
      <c r="P228" s="52"/>
      <c r="Q228" s="52"/>
    </row>
    <row r="229" spans="7:17" ht="15.75" customHeight="1" x14ac:dyDescent="0.35">
      <c r="G229" s="50"/>
      <c r="H229" s="50"/>
      <c r="I229" s="50"/>
      <c r="J229" s="50"/>
      <c r="K229" s="51"/>
      <c r="L229" s="50"/>
      <c r="M229" s="50"/>
      <c r="N229" s="50"/>
      <c r="O229" s="50"/>
      <c r="P229" s="52"/>
      <c r="Q229" s="52"/>
    </row>
    <row r="230" spans="7:17" ht="15.75" customHeight="1" x14ac:dyDescent="0.35">
      <c r="G230" s="50"/>
      <c r="H230" s="50"/>
      <c r="I230" s="50"/>
      <c r="J230" s="50"/>
      <c r="K230" s="51"/>
      <c r="L230" s="50"/>
      <c r="M230" s="50"/>
      <c r="N230" s="50"/>
      <c r="O230" s="50"/>
      <c r="P230" s="52"/>
      <c r="Q230" s="52"/>
    </row>
    <row r="231" spans="7:17" ht="15.75" customHeight="1" x14ac:dyDescent="0.35">
      <c r="G231" s="50"/>
      <c r="H231" s="50"/>
      <c r="I231" s="50"/>
      <c r="J231" s="50"/>
      <c r="K231" s="51"/>
      <c r="L231" s="50"/>
      <c r="M231" s="50"/>
      <c r="N231" s="50"/>
      <c r="O231" s="50"/>
      <c r="P231" s="52"/>
      <c r="Q231" s="52"/>
    </row>
    <row r="232" spans="7:17" ht="15.75" customHeight="1" x14ac:dyDescent="0.35">
      <c r="G232" s="50"/>
      <c r="H232" s="50"/>
      <c r="I232" s="50"/>
      <c r="J232" s="50"/>
      <c r="K232" s="51"/>
      <c r="L232" s="50"/>
      <c r="M232" s="50"/>
      <c r="N232" s="50"/>
      <c r="O232" s="50"/>
      <c r="P232" s="52"/>
      <c r="Q232" s="52"/>
    </row>
    <row r="233" spans="7:17" ht="15.75" customHeight="1" x14ac:dyDescent="0.35">
      <c r="G233" s="50"/>
      <c r="H233" s="50"/>
      <c r="I233" s="50"/>
      <c r="J233" s="50"/>
      <c r="K233" s="51"/>
      <c r="L233" s="50"/>
      <c r="M233" s="50"/>
      <c r="N233" s="50"/>
      <c r="O233" s="50"/>
      <c r="P233" s="52"/>
      <c r="Q233" s="52"/>
    </row>
    <row r="234" spans="7:17" ht="15.75" customHeight="1" x14ac:dyDescent="0.35">
      <c r="G234" s="50"/>
      <c r="H234" s="50"/>
      <c r="I234" s="50"/>
      <c r="J234" s="50"/>
      <c r="K234" s="51"/>
      <c r="L234" s="50"/>
      <c r="M234" s="50"/>
      <c r="N234" s="50"/>
      <c r="O234" s="50"/>
      <c r="P234" s="52"/>
      <c r="Q234" s="52"/>
    </row>
    <row r="235" spans="7:17" ht="15.75" customHeight="1" x14ac:dyDescent="0.35">
      <c r="G235" s="50"/>
      <c r="H235" s="50"/>
      <c r="I235" s="50"/>
      <c r="J235" s="50"/>
      <c r="K235" s="51"/>
      <c r="L235" s="50"/>
      <c r="M235" s="50"/>
      <c r="N235" s="50"/>
      <c r="O235" s="50"/>
      <c r="P235" s="52"/>
      <c r="Q235" s="52"/>
    </row>
    <row r="236" spans="7:17" ht="15.75" customHeight="1" x14ac:dyDescent="0.35">
      <c r="G236" s="50"/>
      <c r="H236" s="50"/>
      <c r="I236" s="50"/>
      <c r="J236" s="50"/>
      <c r="K236" s="51"/>
      <c r="L236" s="50"/>
      <c r="M236" s="50"/>
      <c r="N236" s="50"/>
      <c r="O236" s="50"/>
      <c r="P236" s="52"/>
      <c r="Q236" s="52"/>
    </row>
    <row r="237" spans="7:17" ht="15.75" customHeight="1" x14ac:dyDescent="0.35">
      <c r="G237" s="50"/>
      <c r="H237" s="50"/>
      <c r="I237" s="50"/>
      <c r="J237" s="50"/>
      <c r="K237" s="51"/>
      <c r="L237" s="50"/>
      <c r="M237" s="50"/>
      <c r="N237" s="50"/>
      <c r="O237" s="50"/>
      <c r="P237" s="52"/>
      <c r="Q237" s="52"/>
    </row>
    <row r="238" spans="7:17" ht="15.75" customHeight="1" x14ac:dyDescent="0.35">
      <c r="G238" s="50"/>
      <c r="H238" s="50"/>
      <c r="I238" s="50"/>
      <c r="J238" s="50"/>
      <c r="K238" s="51"/>
      <c r="L238" s="50"/>
      <c r="M238" s="50"/>
      <c r="N238" s="50"/>
      <c r="O238" s="50"/>
      <c r="P238" s="52"/>
      <c r="Q238" s="52"/>
    </row>
    <row r="239" spans="7:17" ht="15.75" customHeight="1" x14ac:dyDescent="0.35">
      <c r="G239" s="50"/>
      <c r="H239" s="50"/>
      <c r="I239" s="50"/>
      <c r="J239" s="50"/>
      <c r="K239" s="51"/>
      <c r="L239" s="50"/>
      <c r="M239" s="50"/>
      <c r="N239" s="50"/>
      <c r="O239" s="50"/>
      <c r="P239" s="52"/>
      <c r="Q239" s="52"/>
    </row>
    <row r="240" spans="7:17" ht="15.75" customHeight="1" x14ac:dyDescent="0.35">
      <c r="G240" s="50"/>
      <c r="H240" s="50"/>
      <c r="I240" s="50"/>
      <c r="J240" s="50"/>
      <c r="K240" s="51"/>
      <c r="L240" s="50"/>
      <c r="M240" s="50"/>
      <c r="N240" s="50"/>
      <c r="O240" s="50"/>
      <c r="P240" s="52"/>
      <c r="Q240" s="52"/>
    </row>
    <row r="241" spans="7:17" ht="15.75" customHeight="1" x14ac:dyDescent="0.35">
      <c r="G241" s="50"/>
      <c r="H241" s="50"/>
      <c r="I241" s="50"/>
      <c r="J241" s="50"/>
      <c r="K241" s="51"/>
      <c r="L241" s="50"/>
      <c r="M241" s="50"/>
      <c r="N241" s="50"/>
      <c r="O241" s="50"/>
      <c r="P241" s="52"/>
      <c r="Q241" s="52"/>
    </row>
    <row r="242" spans="7:17" ht="15.75" customHeight="1" x14ac:dyDescent="0.35">
      <c r="G242" s="50"/>
      <c r="H242" s="50"/>
      <c r="I242" s="50"/>
      <c r="J242" s="50"/>
      <c r="K242" s="51"/>
      <c r="L242" s="50"/>
      <c r="M242" s="50"/>
      <c r="N242" s="50"/>
      <c r="O242" s="50"/>
      <c r="P242" s="52"/>
      <c r="Q242" s="52"/>
    </row>
    <row r="243" spans="7:17" ht="15.75" customHeight="1" x14ac:dyDescent="0.35">
      <c r="G243" s="50"/>
      <c r="H243" s="50"/>
      <c r="I243" s="50"/>
      <c r="J243" s="50"/>
      <c r="K243" s="51"/>
      <c r="L243" s="50"/>
      <c r="M243" s="50"/>
      <c r="N243" s="50"/>
      <c r="O243" s="50"/>
      <c r="P243" s="52"/>
      <c r="Q243" s="52"/>
    </row>
    <row r="244" spans="7:17" ht="15.75" customHeight="1" x14ac:dyDescent="0.35">
      <c r="G244" s="50"/>
      <c r="H244" s="50"/>
      <c r="I244" s="50"/>
      <c r="J244" s="50"/>
      <c r="K244" s="51"/>
      <c r="L244" s="50"/>
      <c r="M244" s="50"/>
      <c r="N244" s="50"/>
      <c r="O244" s="50"/>
      <c r="P244" s="52"/>
      <c r="Q244" s="52"/>
    </row>
    <row r="245" spans="7:17" ht="15.75" customHeight="1" x14ac:dyDescent="0.35">
      <c r="G245" s="50"/>
      <c r="H245" s="50"/>
      <c r="I245" s="50"/>
      <c r="J245" s="50"/>
      <c r="K245" s="51"/>
      <c r="L245" s="50"/>
      <c r="M245" s="50"/>
      <c r="N245" s="50"/>
      <c r="O245" s="50"/>
      <c r="P245" s="52"/>
      <c r="Q245" s="52"/>
    </row>
    <row r="246" spans="7:17" ht="15.75" customHeight="1" x14ac:dyDescent="0.35">
      <c r="G246" s="50"/>
      <c r="H246" s="50"/>
      <c r="I246" s="50"/>
      <c r="J246" s="50"/>
      <c r="K246" s="51"/>
      <c r="L246" s="50"/>
      <c r="M246" s="50"/>
      <c r="N246" s="50"/>
      <c r="O246" s="50"/>
      <c r="P246" s="52"/>
      <c r="Q246" s="52"/>
    </row>
    <row r="247" spans="7:17" ht="15.75" customHeight="1" x14ac:dyDescent="0.35">
      <c r="G247" s="50"/>
      <c r="H247" s="50"/>
      <c r="I247" s="50"/>
      <c r="J247" s="50"/>
      <c r="K247" s="51"/>
      <c r="L247" s="50"/>
      <c r="M247" s="50"/>
      <c r="N247" s="50"/>
      <c r="O247" s="50"/>
      <c r="P247" s="52"/>
      <c r="Q247" s="52"/>
    </row>
    <row r="248" spans="7:17" ht="15.75" customHeight="1" x14ac:dyDescent="0.35">
      <c r="G248" s="50"/>
      <c r="H248" s="50"/>
      <c r="I248" s="50"/>
      <c r="J248" s="50"/>
      <c r="K248" s="51"/>
      <c r="L248" s="50"/>
      <c r="M248" s="50"/>
      <c r="N248" s="50"/>
      <c r="O248" s="50"/>
      <c r="P248" s="52"/>
      <c r="Q248" s="52"/>
    </row>
    <row r="249" spans="7:17" ht="15.75" customHeight="1" x14ac:dyDescent="0.35">
      <c r="G249" s="50"/>
      <c r="H249" s="50"/>
      <c r="I249" s="50"/>
      <c r="J249" s="50"/>
      <c r="K249" s="51"/>
      <c r="L249" s="50"/>
      <c r="M249" s="50"/>
      <c r="N249" s="50"/>
      <c r="O249" s="50"/>
      <c r="P249" s="52"/>
      <c r="Q249" s="52"/>
    </row>
    <row r="250" spans="7:17" ht="15.75" customHeight="1" x14ac:dyDescent="0.35">
      <c r="G250" s="50"/>
      <c r="H250" s="50"/>
      <c r="I250" s="50"/>
      <c r="J250" s="50"/>
      <c r="K250" s="51"/>
      <c r="L250" s="50"/>
      <c r="M250" s="50"/>
      <c r="N250" s="50"/>
      <c r="O250" s="50"/>
      <c r="P250" s="52"/>
      <c r="Q250" s="52"/>
    </row>
    <row r="251" spans="7:17" ht="15.75" customHeight="1" x14ac:dyDescent="0.35">
      <c r="G251" s="50"/>
      <c r="H251" s="50"/>
      <c r="I251" s="50"/>
      <c r="J251" s="50"/>
      <c r="K251" s="51"/>
      <c r="L251" s="50"/>
      <c r="M251" s="50"/>
      <c r="N251" s="50"/>
      <c r="O251" s="50"/>
      <c r="P251" s="52"/>
      <c r="Q251" s="52"/>
    </row>
    <row r="252" spans="7:17" ht="15.75" customHeight="1" x14ac:dyDescent="0.35">
      <c r="G252" s="50"/>
      <c r="H252" s="50"/>
      <c r="I252" s="50"/>
      <c r="J252" s="50"/>
      <c r="K252" s="51"/>
      <c r="L252" s="50"/>
      <c r="M252" s="50"/>
      <c r="N252" s="50"/>
      <c r="O252" s="50"/>
      <c r="P252" s="52"/>
      <c r="Q252" s="52"/>
    </row>
    <row r="253" spans="7:17" ht="15.75" customHeight="1" x14ac:dyDescent="0.35">
      <c r="G253" s="50"/>
      <c r="H253" s="50"/>
      <c r="I253" s="50"/>
      <c r="J253" s="50"/>
      <c r="K253" s="51"/>
      <c r="L253" s="50"/>
      <c r="M253" s="50"/>
      <c r="N253" s="50"/>
      <c r="O253" s="50"/>
      <c r="P253" s="52"/>
      <c r="Q253" s="52"/>
    </row>
    <row r="254" spans="7:17" ht="15.75" customHeight="1" x14ac:dyDescent="0.35">
      <c r="G254" s="50"/>
      <c r="H254" s="50"/>
      <c r="I254" s="50"/>
      <c r="J254" s="50"/>
      <c r="K254" s="51"/>
      <c r="L254" s="50"/>
      <c r="M254" s="50"/>
      <c r="N254" s="50"/>
      <c r="O254" s="50"/>
      <c r="P254" s="52"/>
      <c r="Q254" s="52"/>
    </row>
    <row r="255" spans="7:17" ht="15.75" customHeight="1" x14ac:dyDescent="0.35">
      <c r="G255" s="50"/>
      <c r="H255" s="50"/>
      <c r="I255" s="50"/>
      <c r="J255" s="50"/>
      <c r="K255" s="51"/>
      <c r="L255" s="50"/>
      <c r="M255" s="50"/>
      <c r="N255" s="50"/>
      <c r="O255" s="50"/>
      <c r="P255" s="52"/>
      <c r="Q255" s="52"/>
    </row>
    <row r="256" spans="7:17" ht="15.75" customHeight="1" x14ac:dyDescent="0.35">
      <c r="G256" s="50"/>
      <c r="H256" s="50"/>
      <c r="I256" s="50"/>
      <c r="J256" s="50"/>
      <c r="K256" s="51"/>
      <c r="L256" s="50"/>
      <c r="M256" s="50"/>
      <c r="N256" s="50"/>
      <c r="O256" s="50"/>
      <c r="P256" s="52"/>
      <c r="Q256" s="52"/>
    </row>
    <row r="257" spans="7:17" ht="15.75" customHeight="1" x14ac:dyDescent="0.35">
      <c r="G257" s="50"/>
      <c r="H257" s="50"/>
      <c r="I257" s="50"/>
      <c r="J257" s="50"/>
      <c r="K257" s="51"/>
      <c r="L257" s="50"/>
      <c r="M257" s="50"/>
      <c r="N257" s="50"/>
      <c r="O257" s="50"/>
      <c r="P257" s="52"/>
      <c r="Q257" s="52"/>
    </row>
    <row r="258" spans="7:17" ht="15.75" customHeight="1" x14ac:dyDescent="0.35">
      <c r="G258" s="50"/>
      <c r="H258" s="50"/>
      <c r="I258" s="50"/>
      <c r="J258" s="50"/>
      <c r="K258" s="51"/>
      <c r="L258" s="50"/>
      <c r="M258" s="50"/>
      <c r="N258" s="50"/>
      <c r="O258" s="50"/>
      <c r="P258" s="52"/>
      <c r="Q258" s="52"/>
    </row>
    <row r="259" spans="7:17" ht="15.75" customHeight="1" x14ac:dyDescent="0.35">
      <c r="G259" s="50"/>
      <c r="H259" s="50"/>
      <c r="I259" s="50"/>
      <c r="J259" s="50"/>
      <c r="K259" s="51"/>
      <c r="L259" s="50"/>
      <c r="M259" s="50"/>
      <c r="N259" s="50"/>
      <c r="O259" s="50"/>
      <c r="P259" s="52"/>
      <c r="Q259" s="52"/>
    </row>
    <row r="260" spans="7:17" ht="15.75" customHeight="1" x14ac:dyDescent="0.35">
      <c r="G260" s="50"/>
      <c r="H260" s="50"/>
      <c r="I260" s="50"/>
      <c r="J260" s="50"/>
      <c r="K260" s="51"/>
      <c r="L260" s="50"/>
      <c r="M260" s="50"/>
      <c r="N260" s="50"/>
      <c r="O260" s="50"/>
      <c r="P260" s="52"/>
      <c r="Q260" s="52"/>
    </row>
    <row r="261" spans="7:17" ht="15.75" customHeight="1" x14ac:dyDescent="0.35">
      <c r="G261" s="50"/>
      <c r="H261" s="50"/>
      <c r="I261" s="50"/>
      <c r="J261" s="50"/>
      <c r="K261" s="51"/>
      <c r="L261" s="50"/>
      <c r="M261" s="50"/>
      <c r="N261" s="50"/>
      <c r="O261" s="50"/>
      <c r="P261" s="52"/>
      <c r="Q261" s="52"/>
    </row>
    <row r="262" spans="7:17" ht="15.75" customHeight="1" x14ac:dyDescent="0.35">
      <c r="G262" s="50"/>
      <c r="H262" s="50"/>
      <c r="I262" s="50"/>
      <c r="J262" s="50"/>
      <c r="K262" s="51"/>
      <c r="L262" s="50"/>
      <c r="M262" s="50"/>
      <c r="N262" s="50"/>
      <c r="O262" s="50"/>
      <c r="P262" s="52"/>
      <c r="Q262" s="52"/>
    </row>
    <row r="263" spans="7:17" ht="15.75" customHeight="1" x14ac:dyDescent="0.35">
      <c r="G263" s="50"/>
      <c r="H263" s="50"/>
      <c r="I263" s="50"/>
      <c r="J263" s="50"/>
      <c r="K263" s="51"/>
      <c r="L263" s="50"/>
      <c r="M263" s="50"/>
      <c r="N263" s="50"/>
      <c r="O263" s="50"/>
      <c r="P263" s="52"/>
      <c r="Q263" s="52"/>
    </row>
    <row r="264" spans="7:17" ht="15.75" customHeight="1" x14ac:dyDescent="0.35">
      <c r="G264" s="50"/>
      <c r="H264" s="50"/>
      <c r="I264" s="50"/>
      <c r="J264" s="50"/>
      <c r="K264" s="51"/>
      <c r="L264" s="50"/>
      <c r="M264" s="50"/>
      <c r="N264" s="50"/>
      <c r="O264" s="50"/>
      <c r="P264" s="52"/>
      <c r="Q264" s="52"/>
    </row>
    <row r="265" spans="7:17" ht="15.75" customHeight="1" x14ac:dyDescent="0.35">
      <c r="G265" s="50"/>
      <c r="H265" s="50"/>
      <c r="I265" s="50"/>
      <c r="J265" s="50"/>
      <c r="K265" s="51"/>
      <c r="L265" s="50"/>
      <c r="M265" s="50"/>
      <c r="N265" s="50"/>
      <c r="O265" s="50"/>
      <c r="P265" s="52"/>
      <c r="Q265" s="52"/>
    </row>
    <row r="266" spans="7:17" ht="15.75" customHeight="1" x14ac:dyDescent="0.35">
      <c r="G266" s="50"/>
      <c r="H266" s="50"/>
      <c r="I266" s="50"/>
      <c r="J266" s="50"/>
      <c r="K266" s="51"/>
      <c r="L266" s="50"/>
      <c r="M266" s="50"/>
      <c r="N266" s="50"/>
      <c r="O266" s="50"/>
      <c r="P266" s="52"/>
      <c r="Q266" s="52"/>
    </row>
    <row r="267" spans="7:17" ht="15.75" customHeight="1" x14ac:dyDescent="0.35">
      <c r="G267" s="50"/>
      <c r="H267" s="50"/>
      <c r="I267" s="50"/>
      <c r="J267" s="50"/>
      <c r="K267" s="51"/>
      <c r="L267" s="50"/>
      <c r="M267" s="50"/>
      <c r="N267" s="50"/>
      <c r="O267" s="50"/>
      <c r="P267" s="52"/>
      <c r="Q267" s="52"/>
    </row>
    <row r="268" spans="7:17" ht="15.75" customHeight="1" x14ac:dyDescent="0.35">
      <c r="G268" s="50"/>
      <c r="H268" s="50"/>
      <c r="I268" s="50"/>
      <c r="J268" s="50"/>
      <c r="K268" s="51"/>
      <c r="L268" s="50"/>
      <c r="M268" s="50"/>
      <c r="N268" s="50"/>
      <c r="O268" s="50"/>
      <c r="P268" s="52"/>
      <c r="Q268" s="52"/>
    </row>
    <row r="269" spans="7:17" ht="15.75" customHeight="1" x14ac:dyDescent="0.35">
      <c r="G269" s="50"/>
      <c r="H269" s="50"/>
      <c r="I269" s="50"/>
      <c r="J269" s="50"/>
      <c r="K269" s="51"/>
      <c r="L269" s="50"/>
      <c r="M269" s="50"/>
      <c r="N269" s="50"/>
      <c r="O269" s="50"/>
      <c r="P269" s="52"/>
      <c r="Q269" s="52"/>
    </row>
    <row r="270" spans="7:17" ht="15.75" customHeight="1" x14ac:dyDescent="0.35">
      <c r="G270" s="50"/>
      <c r="H270" s="50"/>
      <c r="I270" s="50"/>
      <c r="J270" s="50"/>
      <c r="K270" s="51"/>
      <c r="L270" s="50"/>
      <c r="M270" s="50"/>
      <c r="N270" s="50"/>
      <c r="O270" s="50"/>
      <c r="P270" s="52"/>
      <c r="Q270" s="52"/>
    </row>
    <row r="271" spans="7:17" ht="15.75" customHeight="1" x14ac:dyDescent="0.35">
      <c r="G271" s="50"/>
      <c r="H271" s="50"/>
      <c r="I271" s="50"/>
      <c r="J271" s="50"/>
      <c r="K271" s="51"/>
      <c r="L271" s="50"/>
      <c r="M271" s="50"/>
      <c r="N271" s="50"/>
      <c r="O271" s="50"/>
      <c r="P271" s="52"/>
      <c r="Q271" s="52"/>
    </row>
    <row r="272" spans="7:17" ht="15.75" customHeight="1" x14ac:dyDescent="0.35">
      <c r="G272" s="50"/>
      <c r="H272" s="50"/>
      <c r="I272" s="50"/>
      <c r="J272" s="50"/>
      <c r="K272" s="51"/>
      <c r="L272" s="50"/>
      <c r="M272" s="50"/>
      <c r="N272" s="50"/>
      <c r="O272" s="50"/>
      <c r="P272" s="52"/>
      <c r="Q272" s="52"/>
    </row>
    <row r="273" spans="7:17" ht="15.75" customHeight="1" x14ac:dyDescent="0.35">
      <c r="G273" s="50"/>
      <c r="H273" s="50"/>
      <c r="I273" s="50"/>
      <c r="J273" s="50"/>
      <c r="K273" s="51"/>
      <c r="L273" s="50"/>
      <c r="M273" s="50"/>
      <c r="N273" s="50"/>
      <c r="O273" s="50"/>
      <c r="P273" s="52"/>
      <c r="Q273" s="52"/>
    </row>
    <row r="274" spans="7:17" ht="15.75" customHeight="1" x14ac:dyDescent="0.35">
      <c r="G274" s="50"/>
      <c r="H274" s="50"/>
      <c r="I274" s="50"/>
      <c r="J274" s="50"/>
      <c r="K274" s="51"/>
      <c r="L274" s="50"/>
      <c r="M274" s="50"/>
      <c r="N274" s="50"/>
      <c r="O274" s="50"/>
      <c r="P274" s="52"/>
      <c r="Q274" s="52"/>
    </row>
    <row r="275" spans="7:17" ht="15.75" customHeight="1" x14ac:dyDescent="0.35">
      <c r="G275" s="50"/>
      <c r="H275" s="50"/>
      <c r="I275" s="50"/>
      <c r="J275" s="50"/>
      <c r="K275" s="51"/>
      <c r="L275" s="50"/>
      <c r="M275" s="50"/>
      <c r="N275" s="50"/>
      <c r="O275" s="50"/>
      <c r="P275" s="52"/>
      <c r="Q275" s="52"/>
    </row>
    <row r="276" spans="7:17" ht="15.75" customHeight="1" x14ac:dyDescent="0.35">
      <c r="G276" s="50"/>
      <c r="H276" s="50"/>
      <c r="I276" s="50"/>
      <c r="J276" s="50"/>
      <c r="K276" s="51"/>
      <c r="L276" s="50"/>
      <c r="M276" s="50"/>
      <c r="N276" s="50"/>
      <c r="O276" s="50"/>
      <c r="P276" s="52"/>
      <c r="Q276" s="52"/>
    </row>
    <row r="277" spans="7:17" ht="15.75" customHeight="1" x14ac:dyDescent="0.35">
      <c r="G277" s="50"/>
      <c r="H277" s="50"/>
      <c r="I277" s="50"/>
      <c r="J277" s="50"/>
      <c r="K277" s="51"/>
      <c r="L277" s="50"/>
      <c r="M277" s="50"/>
      <c r="N277" s="50"/>
      <c r="O277" s="50"/>
      <c r="P277" s="52"/>
      <c r="Q277" s="52"/>
    </row>
    <row r="278" spans="7:17" ht="15.75" customHeight="1" x14ac:dyDescent="0.35">
      <c r="G278" s="50"/>
      <c r="H278" s="50"/>
      <c r="I278" s="50"/>
      <c r="J278" s="50"/>
      <c r="K278" s="51"/>
      <c r="L278" s="50"/>
      <c r="M278" s="50"/>
      <c r="N278" s="50"/>
      <c r="O278" s="50"/>
      <c r="P278" s="52"/>
      <c r="Q278" s="52"/>
    </row>
    <row r="279" spans="7:17" ht="15.75" customHeight="1" x14ac:dyDescent="0.35">
      <c r="G279" s="50"/>
      <c r="H279" s="50"/>
      <c r="I279" s="50"/>
      <c r="J279" s="50"/>
      <c r="K279" s="51"/>
      <c r="L279" s="50"/>
      <c r="M279" s="50"/>
      <c r="N279" s="50"/>
      <c r="O279" s="50"/>
      <c r="P279" s="52"/>
      <c r="Q279" s="52"/>
    </row>
    <row r="280" spans="7:17" ht="15.75" customHeight="1" x14ac:dyDescent="0.35">
      <c r="G280" s="50"/>
      <c r="H280" s="50"/>
      <c r="I280" s="50"/>
      <c r="J280" s="50"/>
      <c r="K280" s="51"/>
      <c r="L280" s="50"/>
      <c r="M280" s="50"/>
      <c r="N280" s="50"/>
      <c r="O280" s="50"/>
      <c r="P280" s="52"/>
      <c r="Q280" s="52"/>
    </row>
    <row r="281" spans="7:17" ht="15.75" customHeight="1" x14ac:dyDescent="0.35">
      <c r="G281" s="50"/>
      <c r="H281" s="50"/>
      <c r="I281" s="50"/>
      <c r="J281" s="50"/>
      <c r="K281" s="51"/>
      <c r="L281" s="50"/>
      <c r="M281" s="50"/>
      <c r="N281" s="50"/>
      <c r="O281" s="50"/>
      <c r="P281" s="52"/>
      <c r="Q281" s="52"/>
    </row>
    <row r="282" spans="7:17" ht="15.75" customHeight="1" x14ac:dyDescent="0.35">
      <c r="G282" s="50"/>
      <c r="H282" s="50"/>
      <c r="I282" s="50"/>
      <c r="J282" s="50"/>
      <c r="K282" s="51"/>
      <c r="L282" s="50"/>
      <c r="M282" s="50"/>
      <c r="N282" s="50"/>
      <c r="O282" s="50"/>
      <c r="P282" s="52"/>
      <c r="Q282" s="52"/>
    </row>
    <row r="283" spans="7:17" ht="15.75" customHeight="1" x14ac:dyDescent="0.35">
      <c r="G283" s="50"/>
      <c r="H283" s="50"/>
      <c r="I283" s="50"/>
      <c r="J283" s="50"/>
      <c r="K283" s="51"/>
      <c r="L283" s="50"/>
      <c r="M283" s="50"/>
      <c r="N283" s="50"/>
      <c r="O283" s="50"/>
      <c r="P283" s="52"/>
      <c r="Q283" s="52"/>
    </row>
    <row r="284" spans="7:17" ht="15.75" customHeight="1" x14ac:dyDescent="0.35">
      <c r="G284" s="50"/>
      <c r="H284" s="50"/>
      <c r="I284" s="50"/>
      <c r="J284" s="50"/>
      <c r="K284" s="51"/>
      <c r="L284" s="50"/>
      <c r="M284" s="50"/>
      <c r="N284" s="50"/>
      <c r="O284" s="50"/>
      <c r="P284" s="52"/>
      <c r="Q284" s="52"/>
    </row>
    <row r="285" spans="7:17" ht="15.75" customHeight="1" x14ac:dyDescent="0.35">
      <c r="G285" s="50"/>
      <c r="H285" s="50"/>
      <c r="I285" s="50"/>
      <c r="J285" s="50"/>
      <c r="K285" s="51"/>
      <c r="L285" s="50"/>
      <c r="M285" s="50"/>
      <c r="N285" s="50"/>
      <c r="O285" s="50"/>
      <c r="P285" s="52"/>
      <c r="Q285" s="52"/>
    </row>
    <row r="286" spans="7:17" ht="15.75" customHeight="1" x14ac:dyDescent="0.35">
      <c r="G286" s="50"/>
      <c r="H286" s="50"/>
      <c r="I286" s="50"/>
      <c r="J286" s="50"/>
      <c r="K286" s="51"/>
      <c r="L286" s="50"/>
      <c r="M286" s="50"/>
      <c r="N286" s="50"/>
      <c r="O286" s="50"/>
      <c r="P286" s="52"/>
      <c r="Q286" s="52"/>
    </row>
    <row r="287" spans="7:17" ht="15.75" customHeight="1" x14ac:dyDescent="0.35">
      <c r="G287" s="50"/>
      <c r="H287" s="50"/>
      <c r="I287" s="50"/>
      <c r="J287" s="50"/>
      <c r="K287" s="51"/>
      <c r="L287" s="50"/>
      <c r="M287" s="50"/>
      <c r="N287" s="50"/>
      <c r="O287" s="50"/>
      <c r="P287" s="52"/>
      <c r="Q287" s="52"/>
    </row>
    <row r="288" spans="7:17" ht="15.75" customHeight="1" x14ac:dyDescent="0.35">
      <c r="G288" s="50"/>
      <c r="H288" s="50"/>
      <c r="I288" s="50"/>
      <c r="J288" s="50"/>
      <c r="K288" s="51"/>
      <c r="L288" s="50"/>
      <c r="M288" s="50"/>
      <c r="N288" s="50"/>
      <c r="O288" s="50"/>
      <c r="P288" s="52"/>
      <c r="Q288" s="52"/>
    </row>
    <row r="289" spans="7:17" ht="15.75" customHeight="1" x14ac:dyDescent="0.35">
      <c r="G289" s="50"/>
      <c r="H289" s="50"/>
      <c r="I289" s="50"/>
      <c r="J289" s="50"/>
      <c r="K289" s="51"/>
      <c r="L289" s="50"/>
      <c r="M289" s="50"/>
      <c r="N289" s="50"/>
      <c r="O289" s="50"/>
      <c r="P289" s="52"/>
      <c r="Q289" s="52"/>
    </row>
    <row r="290" spans="7:17" ht="15.75" customHeight="1" x14ac:dyDescent="0.35">
      <c r="G290" s="50"/>
      <c r="H290" s="50"/>
      <c r="I290" s="50"/>
      <c r="J290" s="50"/>
      <c r="K290" s="51"/>
      <c r="L290" s="50"/>
      <c r="M290" s="50"/>
      <c r="N290" s="50"/>
      <c r="O290" s="50"/>
      <c r="P290" s="52"/>
      <c r="Q290" s="52"/>
    </row>
    <row r="291" spans="7:17" ht="15.75" customHeight="1" x14ac:dyDescent="0.35">
      <c r="G291" s="50"/>
      <c r="H291" s="50"/>
      <c r="I291" s="50"/>
      <c r="J291" s="50"/>
      <c r="K291" s="51"/>
      <c r="L291" s="50"/>
      <c r="M291" s="50"/>
      <c r="N291" s="50"/>
      <c r="O291" s="50"/>
      <c r="P291" s="52"/>
      <c r="Q291" s="52"/>
    </row>
    <row r="292" spans="7:17" ht="15.75" customHeight="1" x14ac:dyDescent="0.35">
      <c r="G292" s="50"/>
      <c r="H292" s="50"/>
      <c r="I292" s="50"/>
      <c r="J292" s="50"/>
      <c r="K292" s="51"/>
      <c r="L292" s="50"/>
      <c r="M292" s="50"/>
      <c r="N292" s="50"/>
      <c r="O292" s="50"/>
      <c r="P292" s="52"/>
      <c r="Q292" s="52"/>
    </row>
    <row r="293" spans="7:17" ht="15.75" customHeight="1" x14ac:dyDescent="0.35">
      <c r="G293" s="50"/>
      <c r="H293" s="50"/>
      <c r="I293" s="50"/>
      <c r="J293" s="50"/>
      <c r="K293" s="51"/>
      <c r="L293" s="50"/>
      <c r="M293" s="50"/>
      <c r="N293" s="50"/>
      <c r="O293" s="50"/>
      <c r="P293" s="52"/>
      <c r="Q293" s="52"/>
    </row>
    <row r="294" spans="7:17" ht="15.75" customHeight="1" x14ac:dyDescent="0.35">
      <c r="G294" s="50"/>
      <c r="H294" s="50"/>
      <c r="I294" s="50"/>
      <c r="J294" s="50"/>
      <c r="K294" s="51"/>
      <c r="L294" s="50"/>
      <c r="M294" s="50"/>
      <c r="N294" s="50"/>
      <c r="O294" s="50"/>
      <c r="P294" s="52"/>
      <c r="Q294" s="52"/>
    </row>
    <row r="295" spans="7:17" ht="15.75" customHeight="1" x14ac:dyDescent="0.35">
      <c r="G295" s="50"/>
      <c r="H295" s="50"/>
      <c r="I295" s="50"/>
      <c r="J295" s="50"/>
      <c r="K295" s="51"/>
      <c r="L295" s="50"/>
      <c r="M295" s="50"/>
      <c r="N295" s="50"/>
      <c r="O295" s="50"/>
      <c r="P295" s="52"/>
      <c r="Q295" s="52"/>
    </row>
    <row r="296" spans="7:17" ht="15.75" customHeight="1" x14ac:dyDescent="0.35">
      <c r="G296" s="50"/>
      <c r="H296" s="50"/>
      <c r="I296" s="50"/>
      <c r="J296" s="50"/>
      <c r="K296" s="51"/>
      <c r="L296" s="50"/>
      <c r="M296" s="50"/>
      <c r="N296" s="50"/>
      <c r="O296" s="50"/>
      <c r="P296" s="52"/>
      <c r="Q296" s="52"/>
    </row>
    <row r="297" spans="7:17" ht="15.75" customHeight="1" x14ac:dyDescent="0.35">
      <c r="G297" s="50"/>
      <c r="H297" s="50"/>
      <c r="I297" s="50"/>
      <c r="J297" s="50"/>
      <c r="K297" s="51"/>
      <c r="L297" s="50"/>
      <c r="M297" s="50"/>
      <c r="N297" s="50"/>
      <c r="O297" s="50"/>
      <c r="P297" s="52"/>
      <c r="Q297" s="52"/>
    </row>
    <row r="298" spans="7:17" ht="15.75" customHeight="1" x14ac:dyDescent="0.35">
      <c r="G298" s="50"/>
      <c r="H298" s="50"/>
      <c r="I298" s="50"/>
      <c r="J298" s="50"/>
      <c r="K298" s="51"/>
      <c r="L298" s="50"/>
      <c r="M298" s="50"/>
      <c r="N298" s="50"/>
      <c r="O298" s="50"/>
      <c r="P298" s="52"/>
      <c r="Q298" s="52"/>
    </row>
    <row r="299" spans="7:17" ht="15.75" customHeight="1" x14ac:dyDescent="0.35">
      <c r="G299" s="50"/>
      <c r="H299" s="50"/>
      <c r="I299" s="50"/>
      <c r="J299" s="50"/>
      <c r="K299" s="51"/>
      <c r="L299" s="50"/>
      <c r="M299" s="50"/>
      <c r="N299" s="50"/>
      <c r="O299" s="50"/>
      <c r="P299" s="52"/>
      <c r="Q299" s="52"/>
    </row>
    <row r="300" spans="7:17" ht="15.75" customHeight="1" x14ac:dyDescent="0.35">
      <c r="G300" s="50"/>
      <c r="H300" s="50"/>
      <c r="I300" s="50"/>
      <c r="J300" s="50"/>
      <c r="K300" s="51"/>
      <c r="L300" s="50"/>
      <c r="M300" s="50"/>
      <c r="N300" s="50"/>
      <c r="O300" s="50"/>
      <c r="P300" s="52"/>
      <c r="Q300" s="52"/>
    </row>
    <row r="301" spans="7:17" ht="15.75" customHeight="1" x14ac:dyDescent="0.35">
      <c r="G301" s="50"/>
      <c r="H301" s="50"/>
      <c r="I301" s="50"/>
      <c r="J301" s="50"/>
      <c r="K301" s="51"/>
      <c r="L301" s="50"/>
      <c r="M301" s="50"/>
      <c r="N301" s="50"/>
      <c r="O301" s="50"/>
      <c r="P301" s="52"/>
      <c r="Q301" s="52"/>
    </row>
    <row r="302" spans="7:17" ht="15.75" customHeight="1" x14ac:dyDescent="0.35">
      <c r="G302" s="50"/>
      <c r="H302" s="50"/>
      <c r="I302" s="50"/>
      <c r="J302" s="50"/>
      <c r="K302" s="51"/>
      <c r="L302" s="50"/>
      <c r="M302" s="50"/>
      <c r="N302" s="50"/>
      <c r="O302" s="50"/>
      <c r="P302" s="52"/>
      <c r="Q302" s="52"/>
    </row>
    <row r="303" spans="7:17" ht="15.75" customHeight="1" x14ac:dyDescent="0.35">
      <c r="G303" s="50"/>
      <c r="H303" s="50"/>
      <c r="I303" s="50"/>
      <c r="J303" s="50"/>
      <c r="K303" s="51"/>
      <c r="L303" s="50"/>
      <c r="M303" s="50"/>
      <c r="N303" s="50"/>
      <c r="O303" s="50"/>
      <c r="P303" s="52"/>
      <c r="Q303" s="52"/>
    </row>
    <row r="304" spans="7:17" ht="15.75" customHeight="1" x14ac:dyDescent="0.35">
      <c r="G304" s="50"/>
      <c r="H304" s="50"/>
      <c r="I304" s="50"/>
      <c r="J304" s="50"/>
      <c r="K304" s="51"/>
      <c r="L304" s="50"/>
      <c r="M304" s="50"/>
      <c r="N304" s="50"/>
      <c r="O304" s="50"/>
      <c r="P304" s="52"/>
      <c r="Q304" s="52"/>
    </row>
    <row r="305" spans="7:17" ht="15.75" customHeight="1" x14ac:dyDescent="0.35">
      <c r="G305" s="50"/>
      <c r="H305" s="50"/>
      <c r="I305" s="50"/>
      <c r="J305" s="50"/>
      <c r="K305" s="51"/>
      <c r="L305" s="50"/>
      <c r="M305" s="50"/>
      <c r="N305" s="50"/>
      <c r="O305" s="50"/>
      <c r="P305" s="52"/>
      <c r="Q305" s="52"/>
    </row>
    <row r="306" spans="7:17" ht="15.75" customHeight="1" x14ac:dyDescent="0.35">
      <c r="G306" s="50"/>
      <c r="H306" s="50"/>
      <c r="I306" s="50"/>
      <c r="J306" s="50"/>
      <c r="K306" s="51"/>
      <c r="L306" s="50"/>
      <c r="M306" s="50"/>
      <c r="N306" s="50"/>
      <c r="O306" s="50"/>
      <c r="P306" s="52"/>
      <c r="Q306" s="52"/>
    </row>
    <row r="307" spans="7:17" ht="15.75" customHeight="1" x14ac:dyDescent="0.35">
      <c r="G307" s="50"/>
      <c r="H307" s="50"/>
      <c r="I307" s="50"/>
      <c r="J307" s="50"/>
      <c r="K307" s="51"/>
      <c r="L307" s="50"/>
      <c r="M307" s="50"/>
      <c r="N307" s="50"/>
      <c r="O307" s="50"/>
      <c r="P307" s="52"/>
      <c r="Q307" s="52"/>
    </row>
    <row r="308" spans="7:17" ht="15.75" customHeight="1" x14ac:dyDescent="0.35">
      <c r="G308" s="50"/>
      <c r="H308" s="50"/>
      <c r="I308" s="50"/>
      <c r="J308" s="50"/>
      <c r="K308" s="51"/>
      <c r="L308" s="50"/>
      <c r="M308" s="50"/>
      <c r="N308" s="50"/>
      <c r="O308" s="50"/>
      <c r="P308" s="52"/>
      <c r="Q308" s="52"/>
    </row>
    <row r="309" spans="7:17" ht="15.75" customHeight="1" x14ac:dyDescent="0.35">
      <c r="G309" s="50"/>
      <c r="H309" s="50"/>
      <c r="I309" s="50"/>
      <c r="J309" s="50"/>
      <c r="K309" s="51"/>
      <c r="L309" s="50"/>
      <c r="M309" s="50"/>
      <c r="N309" s="50"/>
      <c r="O309" s="50"/>
      <c r="P309" s="52"/>
      <c r="Q309" s="52"/>
    </row>
    <row r="310" spans="7:17" ht="15.75" customHeight="1" x14ac:dyDescent="0.35">
      <c r="G310" s="50"/>
      <c r="H310" s="50"/>
      <c r="I310" s="50"/>
      <c r="J310" s="50"/>
      <c r="K310" s="51"/>
      <c r="L310" s="50"/>
      <c r="M310" s="50"/>
      <c r="N310" s="50"/>
      <c r="O310" s="50"/>
      <c r="P310" s="52"/>
      <c r="Q310" s="52"/>
    </row>
    <row r="311" spans="7:17" ht="15.75" customHeight="1" x14ac:dyDescent="0.35">
      <c r="G311" s="50"/>
      <c r="H311" s="50"/>
      <c r="I311" s="50"/>
      <c r="J311" s="50"/>
      <c r="K311" s="51"/>
      <c r="L311" s="50"/>
      <c r="M311" s="50"/>
      <c r="N311" s="50"/>
      <c r="O311" s="50"/>
      <c r="P311" s="52"/>
      <c r="Q311" s="52"/>
    </row>
    <row r="312" spans="7:17" ht="15.75" customHeight="1" x14ac:dyDescent="0.35">
      <c r="G312" s="50"/>
      <c r="H312" s="50"/>
      <c r="I312" s="50"/>
      <c r="J312" s="50"/>
      <c r="K312" s="51"/>
      <c r="L312" s="50"/>
      <c r="M312" s="50"/>
      <c r="N312" s="50"/>
      <c r="O312" s="50"/>
      <c r="P312" s="52"/>
      <c r="Q312" s="52"/>
    </row>
    <row r="313" spans="7:17" ht="15.75" customHeight="1" x14ac:dyDescent="0.35">
      <c r="G313" s="50"/>
      <c r="H313" s="50"/>
      <c r="I313" s="50"/>
      <c r="J313" s="50"/>
      <c r="K313" s="51"/>
      <c r="L313" s="50"/>
      <c r="M313" s="50"/>
      <c r="N313" s="50"/>
      <c r="O313" s="50"/>
      <c r="P313" s="52"/>
      <c r="Q313" s="52"/>
    </row>
    <row r="314" spans="7:17" ht="15.75" customHeight="1" x14ac:dyDescent="0.35">
      <c r="G314" s="50"/>
      <c r="H314" s="50"/>
      <c r="I314" s="50"/>
      <c r="J314" s="50"/>
      <c r="K314" s="51"/>
      <c r="L314" s="50"/>
      <c r="M314" s="50"/>
      <c r="N314" s="50"/>
      <c r="O314" s="50"/>
      <c r="P314" s="52"/>
      <c r="Q314" s="52"/>
    </row>
    <row r="315" spans="7:17" ht="15.75" customHeight="1" x14ac:dyDescent="0.35">
      <c r="G315" s="50"/>
      <c r="H315" s="50"/>
      <c r="I315" s="50"/>
      <c r="J315" s="50"/>
      <c r="K315" s="51"/>
      <c r="L315" s="50"/>
      <c r="M315" s="50"/>
      <c r="N315" s="50"/>
      <c r="O315" s="50"/>
      <c r="P315" s="52"/>
      <c r="Q315" s="52"/>
    </row>
    <row r="316" spans="7:17" ht="15.75" customHeight="1" x14ac:dyDescent="0.35">
      <c r="G316" s="50"/>
      <c r="H316" s="50"/>
      <c r="I316" s="50"/>
      <c r="J316" s="50"/>
      <c r="K316" s="51"/>
      <c r="L316" s="50"/>
      <c r="M316" s="50"/>
      <c r="N316" s="50"/>
      <c r="O316" s="50"/>
      <c r="P316" s="52"/>
      <c r="Q316" s="52"/>
    </row>
    <row r="317" spans="7:17" ht="15.75" customHeight="1" x14ac:dyDescent="0.35">
      <c r="G317" s="50"/>
      <c r="H317" s="50"/>
      <c r="I317" s="50"/>
      <c r="J317" s="50"/>
      <c r="K317" s="51"/>
      <c r="L317" s="50"/>
      <c r="M317" s="50"/>
      <c r="N317" s="50"/>
      <c r="O317" s="50"/>
      <c r="P317" s="52"/>
      <c r="Q317" s="52"/>
    </row>
    <row r="318" spans="7:17" ht="15.75" customHeight="1" x14ac:dyDescent="0.35">
      <c r="G318" s="50"/>
      <c r="H318" s="50"/>
      <c r="I318" s="50"/>
      <c r="J318" s="50"/>
      <c r="K318" s="51"/>
      <c r="L318" s="50"/>
      <c r="M318" s="50"/>
      <c r="N318" s="50"/>
      <c r="O318" s="50"/>
      <c r="P318" s="52"/>
      <c r="Q318" s="52"/>
    </row>
    <row r="319" spans="7:17" ht="15.75" customHeight="1" x14ac:dyDescent="0.35">
      <c r="G319" s="50"/>
      <c r="H319" s="50"/>
      <c r="I319" s="50"/>
      <c r="J319" s="50"/>
      <c r="K319" s="51"/>
      <c r="L319" s="50"/>
      <c r="M319" s="50"/>
      <c r="N319" s="50"/>
      <c r="O319" s="50"/>
      <c r="P319" s="52"/>
      <c r="Q319" s="52"/>
    </row>
    <row r="320" spans="7:17" ht="15.75" customHeight="1" x14ac:dyDescent="0.35">
      <c r="G320" s="50"/>
      <c r="H320" s="50"/>
      <c r="I320" s="50"/>
      <c r="J320" s="50"/>
      <c r="K320" s="51"/>
      <c r="L320" s="50"/>
      <c r="M320" s="50"/>
      <c r="N320" s="50"/>
      <c r="O320" s="50"/>
      <c r="P320" s="52"/>
      <c r="Q320" s="52"/>
    </row>
    <row r="321" spans="7:17" ht="15.75" customHeight="1" x14ac:dyDescent="0.35">
      <c r="G321" s="50"/>
      <c r="H321" s="50"/>
      <c r="I321" s="50"/>
      <c r="J321" s="50"/>
      <c r="K321" s="51"/>
      <c r="L321" s="50"/>
      <c r="M321" s="50"/>
      <c r="N321" s="50"/>
      <c r="O321" s="50"/>
      <c r="P321" s="52"/>
      <c r="Q321" s="52"/>
    </row>
    <row r="322" spans="7:17" ht="15.75" customHeight="1" x14ac:dyDescent="0.35">
      <c r="G322" s="50"/>
      <c r="H322" s="50"/>
      <c r="I322" s="50"/>
      <c r="J322" s="50"/>
      <c r="K322" s="51"/>
      <c r="L322" s="50"/>
      <c r="M322" s="50"/>
      <c r="N322" s="50"/>
      <c r="O322" s="50"/>
      <c r="P322" s="52"/>
      <c r="Q322" s="52"/>
    </row>
    <row r="323" spans="7:17" ht="15.75" customHeight="1" x14ac:dyDescent="0.35">
      <c r="G323" s="50"/>
      <c r="H323" s="50"/>
      <c r="I323" s="50"/>
      <c r="J323" s="50"/>
      <c r="K323" s="51"/>
      <c r="L323" s="50"/>
      <c r="M323" s="50"/>
      <c r="N323" s="50"/>
      <c r="O323" s="50"/>
      <c r="P323" s="52"/>
      <c r="Q323" s="52"/>
    </row>
    <row r="324" spans="7:17" ht="15.75" customHeight="1" x14ac:dyDescent="0.35">
      <c r="G324" s="50"/>
      <c r="H324" s="50"/>
      <c r="I324" s="50"/>
      <c r="J324" s="50"/>
      <c r="K324" s="51"/>
      <c r="L324" s="50"/>
      <c r="M324" s="50"/>
      <c r="N324" s="50"/>
      <c r="O324" s="50"/>
      <c r="P324" s="52"/>
      <c r="Q324" s="52"/>
    </row>
    <row r="325" spans="7:17" ht="15.75" customHeight="1" x14ac:dyDescent="0.35">
      <c r="G325" s="50"/>
      <c r="H325" s="50"/>
      <c r="I325" s="50"/>
      <c r="J325" s="50"/>
      <c r="K325" s="51"/>
      <c r="L325" s="50"/>
      <c r="M325" s="50"/>
      <c r="N325" s="50"/>
      <c r="O325" s="50"/>
      <c r="P325" s="52"/>
      <c r="Q325" s="52"/>
    </row>
    <row r="326" spans="7:17" ht="15.75" customHeight="1" x14ac:dyDescent="0.35">
      <c r="G326" s="50"/>
      <c r="H326" s="50"/>
      <c r="I326" s="50"/>
      <c r="J326" s="50"/>
      <c r="K326" s="51"/>
      <c r="L326" s="50"/>
      <c r="M326" s="50"/>
      <c r="N326" s="50"/>
      <c r="O326" s="50"/>
      <c r="P326" s="52"/>
      <c r="Q326" s="52"/>
    </row>
    <row r="327" spans="7:17" ht="15.75" customHeight="1" x14ac:dyDescent="0.35">
      <c r="G327" s="50"/>
      <c r="H327" s="50"/>
      <c r="I327" s="50"/>
      <c r="J327" s="50"/>
      <c r="K327" s="51"/>
      <c r="L327" s="50"/>
      <c r="M327" s="50"/>
      <c r="N327" s="50"/>
      <c r="O327" s="50"/>
      <c r="P327" s="52"/>
      <c r="Q327" s="52"/>
    </row>
    <row r="328" spans="7:17" ht="15.75" customHeight="1" x14ac:dyDescent="0.35">
      <c r="G328" s="50"/>
      <c r="H328" s="50"/>
      <c r="I328" s="50"/>
      <c r="J328" s="50"/>
      <c r="K328" s="51"/>
      <c r="L328" s="50"/>
      <c r="M328" s="50"/>
      <c r="N328" s="50"/>
      <c r="O328" s="50"/>
      <c r="P328" s="52"/>
      <c r="Q328" s="52"/>
    </row>
    <row r="329" spans="7:17" ht="15.75" customHeight="1" x14ac:dyDescent="0.35">
      <c r="G329" s="50"/>
      <c r="H329" s="50"/>
      <c r="I329" s="50"/>
      <c r="J329" s="50"/>
      <c r="K329" s="51"/>
      <c r="L329" s="50"/>
      <c r="M329" s="50"/>
      <c r="N329" s="50"/>
      <c r="O329" s="50"/>
      <c r="P329" s="52"/>
      <c r="Q329" s="52"/>
    </row>
    <row r="330" spans="7:17" ht="15.75" customHeight="1" x14ac:dyDescent="0.35">
      <c r="G330" s="50"/>
      <c r="H330" s="50"/>
      <c r="I330" s="50"/>
      <c r="J330" s="50"/>
      <c r="K330" s="51"/>
      <c r="L330" s="50"/>
      <c r="M330" s="50"/>
      <c r="N330" s="50"/>
      <c r="O330" s="50"/>
      <c r="P330" s="52"/>
      <c r="Q330" s="52"/>
    </row>
    <row r="331" spans="7:17" ht="15.75" customHeight="1" x14ac:dyDescent="0.35">
      <c r="G331" s="50"/>
      <c r="H331" s="50"/>
      <c r="I331" s="50"/>
      <c r="J331" s="50"/>
      <c r="K331" s="51"/>
      <c r="L331" s="50"/>
      <c r="M331" s="50"/>
      <c r="N331" s="50"/>
      <c r="O331" s="50"/>
      <c r="P331" s="52"/>
      <c r="Q331" s="52"/>
    </row>
    <row r="332" spans="7:17" ht="15.75" customHeight="1" x14ac:dyDescent="0.35">
      <c r="G332" s="50"/>
      <c r="H332" s="50"/>
      <c r="I332" s="50"/>
      <c r="J332" s="50"/>
      <c r="K332" s="51"/>
      <c r="L332" s="50"/>
      <c r="M332" s="50"/>
      <c r="N332" s="50"/>
      <c r="O332" s="50"/>
      <c r="P332" s="52"/>
      <c r="Q332" s="52"/>
    </row>
    <row r="333" spans="7:17" ht="15.75" customHeight="1" x14ac:dyDescent="0.35">
      <c r="G333" s="50"/>
      <c r="H333" s="50"/>
      <c r="I333" s="50"/>
      <c r="J333" s="50"/>
      <c r="K333" s="51"/>
      <c r="L333" s="50"/>
      <c r="M333" s="50"/>
      <c r="N333" s="50"/>
      <c r="O333" s="50"/>
      <c r="P333" s="52"/>
      <c r="Q333" s="52"/>
    </row>
    <row r="334" spans="7:17" ht="15.75" customHeight="1" x14ac:dyDescent="0.35">
      <c r="G334" s="50"/>
      <c r="H334" s="50"/>
      <c r="I334" s="50"/>
      <c r="J334" s="50"/>
      <c r="K334" s="51"/>
      <c r="L334" s="50"/>
      <c r="M334" s="50"/>
      <c r="N334" s="50"/>
      <c r="O334" s="50"/>
      <c r="P334" s="52"/>
      <c r="Q334" s="52"/>
    </row>
    <row r="335" spans="7:17" ht="15.75" customHeight="1" x14ac:dyDescent="0.35">
      <c r="G335" s="50"/>
      <c r="H335" s="50"/>
      <c r="I335" s="50"/>
      <c r="J335" s="50"/>
      <c r="K335" s="51"/>
      <c r="L335" s="50"/>
      <c r="M335" s="50"/>
      <c r="N335" s="50"/>
      <c r="O335" s="50"/>
      <c r="P335" s="52"/>
      <c r="Q335" s="52"/>
    </row>
    <row r="336" spans="7:17" ht="15.75" customHeight="1" x14ac:dyDescent="0.35">
      <c r="G336" s="50"/>
      <c r="H336" s="50"/>
      <c r="I336" s="50"/>
      <c r="J336" s="50"/>
      <c r="K336" s="51"/>
      <c r="L336" s="50"/>
      <c r="M336" s="50"/>
      <c r="N336" s="50"/>
      <c r="O336" s="50"/>
      <c r="P336" s="52"/>
      <c r="Q336" s="52"/>
    </row>
    <row r="337" spans="7:17" ht="15.75" customHeight="1" x14ac:dyDescent="0.35">
      <c r="G337" s="50"/>
      <c r="H337" s="50"/>
      <c r="I337" s="50"/>
      <c r="J337" s="50"/>
      <c r="K337" s="51"/>
      <c r="L337" s="50"/>
      <c r="M337" s="50"/>
      <c r="N337" s="50"/>
      <c r="O337" s="50"/>
      <c r="P337" s="52"/>
      <c r="Q337" s="52"/>
    </row>
    <row r="338" spans="7:17" ht="15.75" customHeight="1" x14ac:dyDescent="0.35">
      <c r="G338" s="50"/>
      <c r="H338" s="50"/>
      <c r="I338" s="50"/>
      <c r="J338" s="50"/>
      <c r="K338" s="51"/>
      <c r="L338" s="50"/>
      <c r="M338" s="50"/>
      <c r="N338" s="50"/>
      <c r="O338" s="50"/>
      <c r="P338" s="52"/>
      <c r="Q338" s="52"/>
    </row>
    <row r="339" spans="7:17" ht="15.75" customHeight="1" x14ac:dyDescent="0.35">
      <c r="G339" s="50"/>
      <c r="H339" s="50"/>
      <c r="I339" s="50"/>
      <c r="J339" s="50"/>
      <c r="K339" s="51"/>
      <c r="L339" s="50"/>
      <c r="M339" s="50"/>
      <c r="N339" s="50"/>
      <c r="O339" s="50"/>
      <c r="P339" s="52"/>
      <c r="Q339" s="52"/>
    </row>
    <row r="340" spans="7:17" ht="15.75" customHeight="1" x14ac:dyDescent="0.35">
      <c r="G340" s="50"/>
      <c r="H340" s="50"/>
      <c r="I340" s="50"/>
      <c r="J340" s="50"/>
      <c r="K340" s="51"/>
      <c r="L340" s="50"/>
      <c r="M340" s="50"/>
      <c r="N340" s="50"/>
      <c r="O340" s="50"/>
      <c r="P340" s="52"/>
      <c r="Q340" s="52"/>
    </row>
    <row r="341" spans="7:17" ht="15.75" customHeight="1" x14ac:dyDescent="0.35">
      <c r="G341" s="50"/>
      <c r="H341" s="50"/>
      <c r="I341" s="50"/>
      <c r="J341" s="50"/>
      <c r="K341" s="51"/>
      <c r="L341" s="50"/>
      <c r="M341" s="50"/>
      <c r="N341" s="50"/>
      <c r="O341" s="50"/>
      <c r="P341" s="52"/>
      <c r="Q341" s="52"/>
    </row>
    <row r="342" spans="7:17" ht="15.75" customHeight="1" x14ac:dyDescent="0.35">
      <c r="G342" s="50"/>
      <c r="H342" s="50"/>
      <c r="I342" s="50"/>
      <c r="J342" s="50"/>
      <c r="K342" s="51"/>
      <c r="L342" s="50"/>
      <c r="M342" s="50"/>
      <c r="N342" s="50"/>
      <c r="O342" s="50"/>
      <c r="P342" s="52"/>
      <c r="Q342" s="52"/>
    </row>
    <row r="343" spans="7:17" ht="15.75" customHeight="1" x14ac:dyDescent="0.35">
      <c r="G343" s="50"/>
      <c r="H343" s="50"/>
      <c r="I343" s="50"/>
      <c r="J343" s="50"/>
      <c r="K343" s="51"/>
      <c r="L343" s="50"/>
      <c r="M343" s="50"/>
      <c r="N343" s="50"/>
      <c r="O343" s="50"/>
      <c r="P343" s="52"/>
      <c r="Q343" s="52"/>
    </row>
    <row r="344" spans="7:17" ht="15.75" customHeight="1" x14ac:dyDescent="0.35">
      <c r="G344" s="50"/>
      <c r="H344" s="50"/>
      <c r="I344" s="50"/>
      <c r="J344" s="50"/>
      <c r="K344" s="51"/>
      <c r="L344" s="50"/>
      <c r="M344" s="50"/>
      <c r="N344" s="50"/>
      <c r="O344" s="50"/>
      <c r="P344" s="52"/>
      <c r="Q344" s="52"/>
    </row>
    <row r="345" spans="7:17" ht="15.75" customHeight="1" x14ac:dyDescent="0.35">
      <c r="G345" s="50"/>
      <c r="H345" s="50"/>
      <c r="I345" s="50"/>
      <c r="J345" s="50"/>
      <c r="K345" s="51"/>
      <c r="L345" s="50"/>
      <c r="M345" s="50"/>
      <c r="N345" s="50"/>
      <c r="O345" s="50"/>
      <c r="P345" s="52"/>
      <c r="Q345" s="52"/>
    </row>
    <row r="346" spans="7:17" ht="15.75" customHeight="1" x14ac:dyDescent="0.35">
      <c r="G346" s="50"/>
      <c r="H346" s="50"/>
      <c r="I346" s="50"/>
      <c r="J346" s="50"/>
      <c r="K346" s="51"/>
      <c r="L346" s="50"/>
      <c r="M346" s="50"/>
      <c r="N346" s="50"/>
      <c r="O346" s="50"/>
      <c r="P346" s="52"/>
      <c r="Q346" s="52"/>
    </row>
    <row r="347" spans="7:17" ht="15.75" customHeight="1" x14ac:dyDescent="0.35">
      <c r="G347" s="50"/>
      <c r="H347" s="50"/>
      <c r="I347" s="50"/>
      <c r="J347" s="50"/>
      <c r="K347" s="51"/>
      <c r="L347" s="50"/>
      <c r="M347" s="50"/>
      <c r="N347" s="50"/>
      <c r="O347" s="50"/>
      <c r="P347" s="52"/>
      <c r="Q347" s="52"/>
    </row>
    <row r="348" spans="7:17" ht="15.75" customHeight="1" x14ac:dyDescent="0.35">
      <c r="G348" s="50"/>
      <c r="H348" s="50"/>
      <c r="I348" s="50"/>
      <c r="J348" s="50"/>
      <c r="K348" s="51"/>
      <c r="L348" s="50"/>
      <c r="M348" s="50"/>
      <c r="N348" s="50"/>
      <c r="O348" s="50"/>
      <c r="P348" s="52"/>
      <c r="Q348" s="52"/>
    </row>
    <row r="349" spans="7:17" ht="15.75" customHeight="1" x14ac:dyDescent="0.35">
      <c r="G349" s="50"/>
      <c r="H349" s="50"/>
      <c r="I349" s="50"/>
      <c r="J349" s="50"/>
      <c r="K349" s="51"/>
      <c r="L349" s="50"/>
      <c r="M349" s="50"/>
      <c r="N349" s="50"/>
      <c r="O349" s="50"/>
      <c r="P349" s="52"/>
      <c r="Q349" s="52"/>
    </row>
    <row r="350" spans="7:17" ht="15.75" customHeight="1" x14ac:dyDescent="0.35">
      <c r="G350" s="50"/>
      <c r="H350" s="50"/>
      <c r="I350" s="50"/>
      <c r="J350" s="50"/>
      <c r="K350" s="51"/>
      <c r="L350" s="50"/>
      <c r="M350" s="50"/>
      <c r="N350" s="50"/>
      <c r="O350" s="50"/>
      <c r="P350" s="52"/>
      <c r="Q350" s="52"/>
    </row>
    <row r="351" spans="7:17" ht="15.75" customHeight="1" x14ac:dyDescent="0.35">
      <c r="G351" s="50"/>
      <c r="H351" s="50"/>
      <c r="I351" s="50"/>
      <c r="J351" s="50"/>
      <c r="K351" s="51"/>
      <c r="L351" s="50"/>
      <c r="M351" s="50"/>
      <c r="N351" s="50"/>
      <c r="O351" s="50"/>
      <c r="P351" s="52"/>
      <c r="Q351" s="52"/>
    </row>
    <row r="352" spans="7:17" ht="15.75" customHeight="1" x14ac:dyDescent="0.35">
      <c r="G352" s="50"/>
      <c r="H352" s="50"/>
      <c r="I352" s="50"/>
      <c r="J352" s="50"/>
      <c r="K352" s="51"/>
      <c r="L352" s="50"/>
      <c r="M352" s="50"/>
      <c r="N352" s="50"/>
      <c r="O352" s="50"/>
      <c r="P352" s="52"/>
      <c r="Q352" s="52"/>
    </row>
    <row r="353" spans="7:17" ht="15.75" customHeight="1" x14ac:dyDescent="0.35">
      <c r="G353" s="50"/>
      <c r="H353" s="50"/>
      <c r="I353" s="50"/>
      <c r="J353" s="50"/>
      <c r="K353" s="51"/>
      <c r="L353" s="50"/>
      <c r="M353" s="50"/>
      <c r="N353" s="50"/>
      <c r="O353" s="50"/>
      <c r="P353" s="52"/>
      <c r="Q353" s="52"/>
    </row>
    <row r="354" spans="7:17" ht="15.75" customHeight="1" x14ac:dyDescent="0.35">
      <c r="G354" s="50"/>
      <c r="H354" s="50"/>
      <c r="I354" s="50"/>
      <c r="J354" s="50"/>
      <c r="K354" s="51"/>
      <c r="L354" s="50"/>
      <c r="M354" s="50"/>
      <c r="N354" s="50"/>
      <c r="O354" s="50"/>
      <c r="P354" s="52"/>
      <c r="Q354" s="52"/>
    </row>
    <row r="355" spans="7:17" ht="15.75" customHeight="1" x14ac:dyDescent="0.35">
      <c r="G355" s="50"/>
      <c r="H355" s="50"/>
      <c r="I355" s="50"/>
      <c r="J355" s="50"/>
      <c r="K355" s="51"/>
      <c r="L355" s="50"/>
      <c r="M355" s="50"/>
      <c r="N355" s="50"/>
      <c r="O355" s="50"/>
      <c r="P355" s="52"/>
      <c r="Q355" s="52"/>
    </row>
    <row r="356" spans="7:17" ht="15.75" customHeight="1" x14ac:dyDescent="0.35">
      <c r="G356" s="50"/>
      <c r="H356" s="50"/>
      <c r="I356" s="50"/>
      <c r="J356" s="50"/>
      <c r="K356" s="51"/>
      <c r="L356" s="50"/>
      <c r="M356" s="50"/>
      <c r="N356" s="50"/>
      <c r="O356" s="50"/>
      <c r="P356" s="52"/>
      <c r="Q356" s="52"/>
    </row>
    <row r="357" spans="7:17" ht="15.75" customHeight="1" x14ac:dyDescent="0.35">
      <c r="G357" s="50"/>
      <c r="H357" s="50"/>
      <c r="I357" s="50"/>
      <c r="J357" s="50"/>
      <c r="K357" s="51"/>
      <c r="L357" s="50"/>
      <c r="M357" s="50"/>
      <c r="N357" s="50"/>
      <c r="O357" s="50"/>
      <c r="P357" s="52"/>
      <c r="Q357" s="52"/>
    </row>
    <row r="358" spans="7:17" ht="15.75" customHeight="1" x14ac:dyDescent="0.35">
      <c r="G358" s="50"/>
      <c r="H358" s="50"/>
      <c r="I358" s="50"/>
      <c r="J358" s="50"/>
      <c r="K358" s="51"/>
      <c r="L358" s="50"/>
      <c r="M358" s="50"/>
      <c r="N358" s="50"/>
      <c r="O358" s="50"/>
      <c r="P358" s="52"/>
      <c r="Q358" s="52"/>
    </row>
    <row r="359" spans="7:17" ht="15.75" customHeight="1" x14ac:dyDescent="0.35">
      <c r="G359" s="50"/>
      <c r="H359" s="50"/>
      <c r="I359" s="50"/>
      <c r="J359" s="50"/>
      <c r="K359" s="51"/>
      <c r="L359" s="50"/>
      <c r="M359" s="50"/>
      <c r="N359" s="50"/>
      <c r="O359" s="50"/>
      <c r="P359" s="52"/>
      <c r="Q359" s="52"/>
    </row>
    <row r="360" spans="7:17" ht="15.75" customHeight="1" x14ac:dyDescent="0.35">
      <c r="G360" s="50"/>
      <c r="H360" s="50"/>
      <c r="I360" s="50"/>
      <c r="J360" s="50"/>
      <c r="K360" s="51"/>
      <c r="L360" s="50"/>
      <c r="M360" s="50"/>
      <c r="N360" s="50"/>
      <c r="O360" s="50"/>
      <c r="P360" s="52"/>
      <c r="Q360" s="52"/>
    </row>
    <row r="361" spans="7:17" ht="15.75" customHeight="1" x14ac:dyDescent="0.35">
      <c r="G361" s="50"/>
      <c r="H361" s="50"/>
      <c r="I361" s="50"/>
      <c r="J361" s="50"/>
      <c r="K361" s="51"/>
      <c r="L361" s="50"/>
      <c r="M361" s="50"/>
      <c r="N361" s="50"/>
      <c r="O361" s="50"/>
      <c r="P361" s="52"/>
      <c r="Q361" s="52"/>
    </row>
    <row r="362" spans="7:17" ht="15.75" customHeight="1" x14ac:dyDescent="0.35">
      <c r="G362" s="50"/>
      <c r="H362" s="50"/>
      <c r="I362" s="50"/>
      <c r="J362" s="50"/>
      <c r="K362" s="51"/>
      <c r="L362" s="50"/>
      <c r="M362" s="50"/>
      <c r="N362" s="50"/>
      <c r="O362" s="50"/>
      <c r="P362" s="52"/>
      <c r="Q362" s="52"/>
    </row>
    <row r="363" spans="7:17" ht="15.75" customHeight="1" x14ac:dyDescent="0.35">
      <c r="G363" s="50"/>
      <c r="H363" s="50"/>
      <c r="I363" s="50"/>
      <c r="J363" s="50"/>
      <c r="K363" s="51"/>
      <c r="L363" s="50"/>
      <c r="M363" s="50"/>
      <c r="N363" s="50"/>
      <c r="O363" s="50"/>
      <c r="P363" s="52"/>
      <c r="Q363" s="52"/>
    </row>
    <row r="364" spans="7:17" ht="15.75" customHeight="1" x14ac:dyDescent="0.35">
      <c r="G364" s="50"/>
      <c r="H364" s="50"/>
      <c r="I364" s="50"/>
      <c r="J364" s="50"/>
      <c r="K364" s="51"/>
      <c r="L364" s="50"/>
      <c r="M364" s="50"/>
      <c r="N364" s="50"/>
      <c r="O364" s="50"/>
      <c r="P364" s="52"/>
      <c r="Q364" s="52"/>
    </row>
    <row r="365" spans="7:17" ht="15.75" customHeight="1" x14ac:dyDescent="0.35">
      <c r="G365" s="50"/>
      <c r="H365" s="50"/>
      <c r="I365" s="50"/>
      <c r="J365" s="50"/>
      <c r="K365" s="51"/>
      <c r="L365" s="50"/>
      <c r="M365" s="50"/>
      <c r="N365" s="50"/>
      <c r="O365" s="50"/>
      <c r="P365" s="52"/>
      <c r="Q365" s="52"/>
    </row>
    <row r="366" spans="7:17" ht="15.75" customHeight="1" x14ac:dyDescent="0.35">
      <c r="G366" s="50"/>
      <c r="H366" s="50"/>
      <c r="I366" s="50"/>
      <c r="J366" s="50"/>
      <c r="K366" s="51"/>
      <c r="L366" s="50"/>
      <c r="M366" s="50"/>
      <c r="N366" s="50"/>
      <c r="O366" s="50"/>
      <c r="P366" s="52"/>
      <c r="Q366" s="52"/>
    </row>
    <row r="367" spans="7:17" ht="15.75" customHeight="1" x14ac:dyDescent="0.35">
      <c r="G367" s="50"/>
      <c r="H367" s="50"/>
      <c r="I367" s="50"/>
      <c r="J367" s="50"/>
      <c r="K367" s="51"/>
      <c r="L367" s="50"/>
      <c r="M367" s="50"/>
      <c r="N367" s="50"/>
      <c r="O367" s="50"/>
      <c r="P367" s="52"/>
      <c r="Q367" s="52"/>
    </row>
    <row r="368" spans="7:17" ht="15.75" customHeight="1" x14ac:dyDescent="0.35">
      <c r="G368" s="50"/>
      <c r="H368" s="50"/>
      <c r="I368" s="50"/>
      <c r="J368" s="50"/>
      <c r="K368" s="51"/>
      <c r="L368" s="50"/>
      <c r="M368" s="50"/>
      <c r="N368" s="50"/>
      <c r="O368" s="50"/>
      <c r="P368" s="52"/>
      <c r="Q368" s="52"/>
    </row>
    <row r="369" spans="7:17" ht="15.75" customHeight="1" x14ac:dyDescent="0.35">
      <c r="G369" s="50"/>
      <c r="H369" s="50"/>
      <c r="I369" s="50"/>
      <c r="J369" s="50"/>
      <c r="K369" s="51"/>
      <c r="L369" s="50"/>
      <c r="M369" s="50"/>
      <c r="N369" s="50"/>
      <c r="O369" s="50"/>
      <c r="P369" s="52"/>
      <c r="Q369" s="52"/>
    </row>
    <row r="370" spans="7:17" ht="15.75" customHeight="1" x14ac:dyDescent="0.35">
      <c r="G370" s="50"/>
      <c r="H370" s="50"/>
      <c r="I370" s="50"/>
      <c r="J370" s="50"/>
      <c r="K370" s="51"/>
      <c r="L370" s="50"/>
      <c r="M370" s="50"/>
      <c r="N370" s="50"/>
      <c r="O370" s="50"/>
      <c r="P370" s="52"/>
      <c r="Q370" s="52"/>
    </row>
    <row r="371" spans="7:17" ht="15.75" customHeight="1" x14ac:dyDescent="0.35">
      <c r="G371" s="50"/>
      <c r="H371" s="50"/>
      <c r="I371" s="50"/>
      <c r="J371" s="50"/>
      <c r="K371" s="51"/>
      <c r="L371" s="50"/>
      <c r="M371" s="50"/>
      <c r="N371" s="50"/>
      <c r="O371" s="50"/>
      <c r="P371" s="52"/>
      <c r="Q371" s="52"/>
    </row>
    <row r="372" spans="7:17" ht="15.75" customHeight="1" x14ac:dyDescent="0.35">
      <c r="G372" s="50"/>
      <c r="H372" s="50"/>
      <c r="I372" s="50"/>
      <c r="J372" s="50"/>
      <c r="K372" s="51"/>
      <c r="L372" s="50"/>
      <c r="M372" s="50"/>
      <c r="N372" s="50"/>
      <c r="O372" s="50"/>
      <c r="P372" s="52"/>
      <c r="Q372" s="52"/>
    </row>
    <row r="373" spans="7:17" ht="15.75" customHeight="1" x14ac:dyDescent="0.35">
      <c r="G373" s="50"/>
      <c r="H373" s="50"/>
      <c r="I373" s="50"/>
      <c r="J373" s="50"/>
      <c r="K373" s="51"/>
      <c r="L373" s="50"/>
      <c r="M373" s="50"/>
      <c r="N373" s="50"/>
      <c r="O373" s="50"/>
      <c r="P373" s="52"/>
      <c r="Q373" s="52"/>
    </row>
    <row r="374" spans="7:17" ht="15.75" customHeight="1" x14ac:dyDescent="0.35">
      <c r="G374" s="50"/>
      <c r="H374" s="50"/>
      <c r="I374" s="50"/>
      <c r="J374" s="50"/>
      <c r="K374" s="51"/>
      <c r="L374" s="50"/>
      <c r="M374" s="50"/>
      <c r="N374" s="50"/>
      <c r="O374" s="50"/>
      <c r="P374" s="52"/>
      <c r="Q374" s="52"/>
    </row>
    <row r="375" spans="7:17" ht="15.75" customHeight="1" x14ac:dyDescent="0.35">
      <c r="G375" s="50"/>
      <c r="H375" s="50"/>
      <c r="I375" s="50"/>
      <c r="J375" s="50"/>
      <c r="K375" s="51"/>
      <c r="L375" s="50"/>
      <c r="M375" s="50"/>
      <c r="N375" s="50"/>
      <c r="O375" s="50"/>
      <c r="P375" s="52"/>
      <c r="Q375" s="52"/>
    </row>
    <row r="376" spans="7:17" ht="15.75" customHeight="1" x14ac:dyDescent="0.35">
      <c r="G376" s="50"/>
      <c r="H376" s="50"/>
      <c r="I376" s="50"/>
      <c r="J376" s="50"/>
      <c r="K376" s="51"/>
      <c r="L376" s="50"/>
      <c r="M376" s="50"/>
      <c r="N376" s="50"/>
      <c r="O376" s="50"/>
      <c r="P376" s="52"/>
      <c r="Q376" s="52"/>
    </row>
    <row r="377" spans="7:17" ht="15.75" customHeight="1" x14ac:dyDescent="0.35">
      <c r="G377" s="50"/>
      <c r="H377" s="50"/>
      <c r="I377" s="50"/>
      <c r="J377" s="50"/>
      <c r="K377" s="51"/>
      <c r="L377" s="50"/>
      <c r="M377" s="50"/>
      <c r="N377" s="50"/>
      <c r="O377" s="50"/>
      <c r="P377" s="52"/>
      <c r="Q377" s="52"/>
    </row>
    <row r="378" spans="7:17" ht="15.75" customHeight="1" x14ac:dyDescent="0.35">
      <c r="G378" s="50"/>
      <c r="H378" s="50"/>
      <c r="I378" s="50"/>
      <c r="J378" s="50"/>
      <c r="K378" s="51"/>
      <c r="L378" s="50"/>
      <c r="M378" s="50"/>
      <c r="N378" s="50"/>
      <c r="O378" s="50"/>
      <c r="P378" s="52"/>
      <c r="Q378" s="52"/>
    </row>
    <row r="379" spans="7:17" ht="15.75" customHeight="1" x14ac:dyDescent="0.35">
      <c r="G379" s="50"/>
      <c r="H379" s="50"/>
      <c r="I379" s="50"/>
      <c r="J379" s="50"/>
      <c r="K379" s="51"/>
      <c r="L379" s="50"/>
      <c r="M379" s="50"/>
      <c r="N379" s="50"/>
      <c r="O379" s="50"/>
      <c r="P379" s="52"/>
      <c r="Q379" s="52"/>
    </row>
    <row r="380" spans="7:17" ht="15.75" customHeight="1" x14ac:dyDescent="0.35">
      <c r="G380" s="50"/>
      <c r="H380" s="50"/>
      <c r="I380" s="50"/>
      <c r="J380" s="50"/>
      <c r="K380" s="51"/>
      <c r="L380" s="50"/>
      <c r="M380" s="50"/>
      <c r="N380" s="50"/>
      <c r="O380" s="50"/>
      <c r="P380" s="52"/>
      <c r="Q380" s="52"/>
    </row>
    <row r="381" spans="7:17" ht="15.75" customHeight="1" x14ac:dyDescent="0.35">
      <c r="G381" s="50"/>
      <c r="H381" s="50"/>
      <c r="I381" s="50"/>
      <c r="J381" s="50"/>
      <c r="K381" s="51"/>
      <c r="L381" s="50"/>
      <c r="M381" s="50"/>
      <c r="N381" s="50"/>
      <c r="O381" s="50"/>
      <c r="P381" s="52"/>
      <c r="Q381" s="52"/>
    </row>
    <row r="382" spans="7:17" ht="15.75" customHeight="1" x14ac:dyDescent="0.35">
      <c r="G382" s="50"/>
      <c r="H382" s="50"/>
      <c r="I382" s="50"/>
      <c r="J382" s="50"/>
      <c r="K382" s="51"/>
      <c r="L382" s="50"/>
      <c r="M382" s="50"/>
      <c r="N382" s="50"/>
      <c r="O382" s="50"/>
      <c r="P382" s="52"/>
      <c r="Q382" s="52"/>
    </row>
    <row r="383" spans="7:17" ht="15.75" customHeight="1" x14ac:dyDescent="0.35">
      <c r="G383" s="50"/>
      <c r="H383" s="50"/>
      <c r="I383" s="50"/>
      <c r="J383" s="50"/>
      <c r="K383" s="51"/>
      <c r="L383" s="50"/>
      <c r="M383" s="50"/>
      <c r="N383" s="50"/>
      <c r="O383" s="50"/>
      <c r="P383" s="52"/>
      <c r="Q383" s="52"/>
    </row>
    <row r="384" spans="7:17" ht="15.75" customHeight="1" x14ac:dyDescent="0.35">
      <c r="G384" s="50"/>
      <c r="H384" s="50"/>
      <c r="I384" s="50"/>
      <c r="J384" s="50"/>
      <c r="K384" s="51"/>
      <c r="L384" s="50"/>
      <c r="M384" s="50"/>
      <c r="N384" s="50"/>
      <c r="O384" s="50"/>
      <c r="P384" s="52"/>
      <c r="Q384" s="52"/>
    </row>
    <row r="385" spans="7:17" ht="15.75" customHeight="1" x14ac:dyDescent="0.35">
      <c r="G385" s="50"/>
      <c r="H385" s="50"/>
      <c r="I385" s="50"/>
      <c r="J385" s="50"/>
      <c r="K385" s="51"/>
      <c r="L385" s="50"/>
      <c r="M385" s="50"/>
      <c r="N385" s="50"/>
      <c r="O385" s="50"/>
      <c r="P385" s="52"/>
      <c r="Q385" s="52"/>
    </row>
    <row r="386" spans="7:17" ht="15.75" customHeight="1" x14ac:dyDescent="0.35">
      <c r="G386" s="50"/>
      <c r="H386" s="50"/>
      <c r="I386" s="50"/>
      <c r="J386" s="50"/>
      <c r="K386" s="51"/>
      <c r="L386" s="50"/>
      <c r="M386" s="50"/>
      <c r="N386" s="50"/>
      <c r="O386" s="50"/>
      <c r="P386" s="52"/>
      <c r="Q386" s="52"/>
    </row>
    <row r="387" spans="7:17" ht="15.75" customHeight="1" x14ac:dyDescent="0.35">
      <c r="G387" s="50"/>
      <c r="H387" s="50"/>
      <c r="I387" s="50"/>
      <c r="J387" s="50"/>
      <c r="K387" s="51"/>
      <c r="L387" s="50"/>
      <c r="M387" s="50"/>
      <c r="N387" s="50"/>
      <c r="O387" s="50"/>
      <c r="P387" s="52"/>
      <c r="Q387" s="52"/>
    </row>
    <row r="388" spans="7:17" ht="15.75" customHeight="1" x14ac:dyDescent="0.35">
      <c r="G388" s="50"/>
      <c r="H388" s="50"/>
      <c r="I388" s="50"/>
      <c r="J388" s="50"/>
      <c r="K388" s="51"/>
      <c r="L388" s="50"/>
      <c r="M388" s="50"/>
      <c r="N388" s="50"/>
      <c r="O388" s="50"/>
      <c r="P388" s="52"/>
      <c r="Q388" s="52"/>
    </row>
    <row r="389" spans="7:17" ht="15.75" customHeight="1" x14ac:dyDescent="0.35">
      <c r="G389" s="50"/>
      <c r="H389" s="50"/>
      <c r="I389" s="50"/>
      <c r="J389" s="50"/>
      <c r="K389" s="51"/>
      <c r="L389" s="50"/>
      <c r="M389" s="50"/>
      <c r="N389" s="50"/>
      <c r="O389" s="50"/>
      <c r="P389" s="52"/>
      <c r="Q389" s="52"/>
    </row>
    <row r="390" spans="7:17" ht="15.75" customHeight="1" x14ac:dyDescent="0.35">
      <c r="G390" s="50"/>
      <c r="H390" s="50"/>
      <c r="I390" s="50"/>
      <c r="J390" s="50"/>
      <c r="K390" s="51"/>
      <c r="L390" s="50"/>
      <c r="M390" s="50"/>
      <c r="N390" s="50"/>
      <c r="O390" s="50"/>
      <c r="P390" s="52"/>
      <c r="Q390" s="52"/>
    </row>
    <row r="391" spans="7:17" ht="15.75" customHeight="1" x14ac:dyDescent="0.35">
      <c r="G391" s="50"/>
      <c r="H391" s="50"/>
      <c r="I391" s="50"/>
      <c r="J391" s="50"/>
      <c r="K391" s="51"/>
      <c r="L391" s="50"/>
      <c r="M391" s="50"/>
      <c r="N391" s="50"/>
      <c r="O391" s="50"/>
      <c r="P391" s="52"/>
      <c r="Q391" s="52"/>
    </row>
    <row r="392" spans="7:17" ht="15.75" customHeight="1" x14ac:dyDescent="0.35">
      <c r="G392" s="50"/>
      <c r="H392" s="50"/>
      <c r="I392" s="50"/>
      <c r="J392" s="50"/>
      <c r="K392" s="51"/>
      <c r="L392" s="50"/>
      <c r="M392" s="50"/>
      <c r="N392" s="50"/>
      <c r="O392" s="50"/>
      <c r="P392" s="52"/>
      <c r="Q392" s="52"/>
    </row>
    <row r="393" spans="7:17" ht="15.75" customHeight="1" x14ac:dyDescent="0.35">
      <c r="G393" s="50"/>
      <c r="H393" s="50"/>
      <c r="I393" s="50"/>
      <c r="J393" s="50"/>
      <c r="K393" s="51"/>
      <c r="L393" s="50"/>
      <c r="M393" s="50"/>
      <c r="N393" s="50"/>
      <c r="O393" s="50"/>
      <c r="P393" s="52"/>
      <c r="Q393" s="52"/>
    </row>
    <row r="394" spans="7:17" ht="15.75" customHeight="1" x14ac:dyDescent="0.35">
      <c r="G394" s="50"/>
      <c r="H394" s="50"/>
      <c r="I394" s="50"/>
      <c r="J394" s="50"/>
      <c r="K394" s="51"/>
      <c r="L394" s="50"/>
      <c r="M394" s="50"/>
      <c r="N394" s="50"/>
      <c r="O394" s="50"/>
      <c r="P394" s="52"/>
      <c r="Q394" s="52"/>
    </row>
    <row r="395" spans="7:17" ht="15.75" customHeight="1" x14ac:dyDescent="0.35">
      <c r="G395" s="50"/>
      <c r="H395" s="50"/>
      <c r="I395" s="50"/>
      <c r="J395" s="50"/>
      <c r="K395" s="51"/>
      <c r="L395" s="50"/>
      <c r="M395" s="50"/>
      <c r="N395" s="50"/>
      <c r="O395" s="50"/>
      <c r="P395" s="52"/>
      <c r="Q395" s="52"/>
    </row>
    <row r="396" spans="7:17" ht="15.75" customHeight="1" x14ac:dyDescent="0.35">
      <c r="G396" s="50"/>
      <c r="H396" s="50"/>
      <c r="I396" s="50"/>
      <c r="J396" s="50"/>
      <c r="K396" s="51"/>
      <c r="L396" s="50"/>
      <c r="M396" s="50"/>
      <c r="N396" s="50"/>
      <c r="O396" s="50"/>
      <c r="P396" s="52"/>
      <c r="Q396" s="52"/>
    </row>
    <row r="397" spans="7:17" ht="15.75" customHeight="1" x14ac:dyDescent="0.35">
      <c r="G397" s="50"/>
      <c r="H397" s="50"/>
      <c r="I397" s="50"/>
      <c r="J397" s="50"/>
      <c r="K397" s="51"/>
      <c r="L397" s="50"/>
      <c r="M397" s="50"/>
      <c r="N397" s="50"/>
      <c r="O397" s="50"/>
      <c r="P397" s="52"/>
      <c r="Q397" s="52"/>
    </row>
    <row r="398" spans="7:17" ht="15.75" customHeight="1" x14ac:dyDescent="0.35">
      <c r="G398" s="50"/>
      <c r="H398" s="50"/>
      <c r="I398" s="50"/>
      <c r="J398" s="50"/>
      <c r="K398" s="51"/>
      <c r="L398" s="50"/>
      <c r="M398" s="50"/>
      <c r="N398" s="50"/>
      <c r="O398" s="50"/>
      <c r="P398" s="52"/>
      <c r="Q398" s="52"/>
    </row>
    <row r="399" spans="7:17" ht="15.75" customHeight="1" x14ac:dyDescent="0.35">
      <c r="G399" s="50"/>
      <c r="H399" s="50"/>
      <c r="I399" s="50"/>
      <c r="J399" s="50"/>
      <c r="K399" s="51"/>
      <c r="L399" s="50"/>
      <c r="M399" s="50"/>
      <c r="N399" s="50"/>
      <c r="O399" s="50"/>
      <c r="P399" s="52"/>
      <c r="Q399" s="52"/>
    </row>
    <row r="400" spans="7:17" ht="15.75" customHeight="1" x14ac:dyDescent="0.35">
      <c r="G400" s="50"/>
      <c r="H400" s="50"/>
      <c r="I400" s="50"/>
      <c r="J400" s="50"/>
      <c r="K400" s="51"/>
      <c r="L400" s="50"/>
      <c r="M400" s="50"/>
      <c r="N400" s="50"/>
      <c r="O400" s="50"/>
      <c r="P400" s="52"/>
      <c r="Q400" s="52"/>
    </row>
    <row r="401" spans="7:17" ht="15.75" customHeight="1" x14ac:dyDescent="0.35">
      <c r="G401" s="50"/>
      <c r="H401" s="50"/>
      <c r="I401" s="50"/>
      <c r="J401" s="50"/>
      <c r="K401" s="51"/>
      <c r="L401" s="50"/>
      <c r="M401" s="50"/>
      <c r="N401" s="50"/>
      <c r="O401" s="50"/>
      <c r="P401" s="52"/>
      <c r="Q401" s="52"/>
    </row>
    <row r="402" spans="7:17" ht="15.75" customHeight="1" x14ac:dyDescent="0.35">
      <c r="G402" s="50"/>
      <c r="H402" s="50"/>
      <c r="I402" s="50"/>
      <c r="J402" s="50"/>
      <c r="K402" s="51"/>
      <c r="L402" s="50"/>
      <c r="M402" s="50"/>
      <c r="N402" s="50"/>
      <c r="O402" s="50"/>
      <c r="P402" s="52"/>
      <c r="Q402" s="52"/>
    </row>
    <row r="403" spans="7:17" ht="15.75" customHeight="1" x14ac:dyDescent="0.35">
      <c r="G403" s="50"/>
      <c r="H403" s="50"/>
      <c r="I403" s="50"/>
      <c r="J403" s="50"/>
      <c r="K403" s="51"/>
      <c r="L403" s="50"/>
      <c r="M403" s="50"/>
      <c r="N403" s="50"/>
      <c r="O403" s="50"/>
      <c r="P403" s="52"/>
      <c r="Q403" s="52"/>
    </row>
    <row r="404" spans="7:17" ht="15.75" customHeight="1" x14ac:dyDescent="0.35">
      <c r="G404" s="50"/>
      <c r="H404" s="50"/>
      <c r="I404" s="50"/>
      <c r="J404" s="50"/>
      <c r="K404" s="51"/>
      <c r="L404" s="50"/>
      <c r="M404" s="50"/>
      <c r="N404" s="50"/>
      <c r="O404" s="50"/>
      <c r="P404" s="52"/>
      <c r="Q404" s="52"/>
    </row>
    <row r="405" spans="7:17" ht="15.75" customHeight="1" x14ac:dyDescent="0.35">
      <c r="G405" s="50"/>
      <c r="H405" s="50"/>
      <c r="I405" s="50"/>
      <c r="J405" s="50"/>
      <c r="K405" s="51"/>
      <c r="L405" s="50"/>
      <c r="M405" s="50"/>
      <c r="N405" s="50"/>
      <c r="O405" s="50"/>
      <c r="P405" s="52"/>
      <c r="Q405" s="52"/>
    </row>
    <row r="406" spans="7:17" ht="15.75" customHeight="1" x14ac:dyDescent="0.35">
      <c r="G406" s="50"/>
      <c r="H406" s="50"/>
      <c r="I406" s="50"/>
      <c r="J406" s="50"/>
      <c r="K406" s="51"/>
      <c r="L406" s="50"/>
      <c r="M406" s="50"/>
      <c r="N406" s="50"/>
      <c r="O406" s="50"/>
      <c r="P406" s="52"/>
      <c r="Q406" s="52"/>
    </row>
    <row r="407" spans="7:17" ht="15.75" customHeight="1" x14ac:dyDescent="0.35">
      <c r="G407" s="50"/>
      <c r="H407" s="50"/>
      <c r="I407" s="50"/>
      <c r="J407" s="50"/>
      <c r="K407" s="51"/>
      <c r="L407" s="50"/>
      <c r="M407" s="50"/>
      <c r="N407" s="50"/>
      <c r="O407" s="50"/>
      <c r="P407" s="52"/>
      <c r="Q407" s="52"/>
    </row>
    <row r="408" spans="7:17" ht="15.75" customHeight="1" x14ac:dyDescent="0.35">
      <c r="G408" s="50"/>
      <c r="H408" s="50"/>
      <c r="I408" s="50"/>
      <c r="J408" s="50"/>
      <c r="K408" s="51"/>
      <c r="L408" s="50"/>
      <c r="M408" s="50"/>
      <c r="N408" s="50"/>
      <c r="O408" s="50"/>
      <c r="P408" s="52"/>
      <c r="Q408" s="52"/>
    </row>
    <row r="409" spans="7:17" ht="15.75" customHeight="1" x14ac:dyDescent="0.35">
      <c r="G409" s="50"/>
      <c r="H409" s="50"/>
      <c r="I409" s="50"/>
      <c r="J409" s="50"/>
      <c r="K409" s="51"/>
      <c r="L409" s="50"/>
      <c r="M409" s="50"/>
      <c r="N409" s="50"/>
      <c r="O409" s="50"/>
      <c r="P409" s="52"/>
      <c r="Q409" s="52"/>
    </row>
    <row r="410" spans="7:17" ht="15.75" customHeight="1" x14ac:dyDescent="0.35">
      <c r="G410" s="50"/>
      <c r="H410" s="50"/>
      <c r="I410" s="50"/>
      <c r="J410" s="50"/>
      <c r="K410" s="51"/>
      <c r="L410" s="50"/>
      <c r="M410" s="50"/>
      <c r="N410" s="50"/>
      <c r="O410" s="50"/>
      <c r="P410" s="52"/>
      <c r="Q410" s="52"/>
    </row>
    <row r="411" spans="7:17" ht="15.75" customHeight="1" x14ac:dyDescent="0.35">
      <c r="G411" s="50"/>
      <c r="H411" s="50"/>
      <c r="I411" s="50"/>
      <c r="J411" s="50"/>
      <c r="K411" s="51"/>
      <c r="L411" s="50"/>
      <c r="M411" s="50"/>
      <c r="N411" s="50"/>
      <c r="O411" s="50"/>
      <c r="P411" s="52"/>
      <c r="Q411" s="52"/>
    </row>
    <row r="412" spans="7:17" ht="15.75" customHeight="1" x14ac:dyDescent="0.35">
      <c r="G412" s="50"/>
      <c r="H412" s="50"/>
      <c r="I412" s="50"/>
      <c r="J412" s="50"/>
      <c r="K412" s="51"/>
      <c r="L412" s="50"/>
      <c r="M412" s="50"/>
      <c r="N412" s="50"/>
      <c r="O412" s="50"/>
      <c r="P412" s="52"/>
      <c r="Q412" s="52"/>
    </row>
    <row r="413" spans="7:17" ht="15.75" customHeight="1" x14ac:dyDescent="0.35">
      <c r="G413" s="50"/>
      <c r="H413" s="50"/>
      <c r="I413" s="50"/>
      <c r="J413" s="50"/>
      <c r="K413" s="51"/>
      <c r="L413" s="50"/>
      <c r="M413" s="50"/>
      <c r="N413" s="50"/>
      <c r="O413" s="50"/>
      <c r="P413" s="52"/>
      <c r="Q413" s="52"/>
    </row>
    <row r="414" spans="7:17" ht="15.75" customHeight="1" x14ac:dyDescent="0.35">
      <c r="G414" s="50"/>
      <c r="H414" s="50"/>
      <c r="I414" s="50"/>
      <c r="J414" s="50"/>
      <c r="K414" s="51"/>
      <c r="L414" s="50"/>
      <c r="M414" s="50"/>
      <c r="N414" s="50"/>
      <c r="O414" s="50"/>
      <c r="P414" s="52"/>
      <c r="Q414" s="52"/>
    </row>
    <row r="415" spans="7:17" ht="15.75" customHeight="1" x14ac:dyDescent="0.35">
      <c r="G415" s="50"/>
      <c r="H415" s="50"/>
      <c r="I415" s="50"/>
      <c r="J415" s="50"/>
      <c r="K415" s="51"/>
      <c r="L415" s="50"/>
      <c r="M415" s="50"/>
      <c r="N415" s="50"/>
      <c r="O415" s="50"/>
      <c r="P415" s="52"/>
      <c r="Q415" s="52"/>
    </row>
    <row r="416" spans="7:17" ht="15.75" customHeight="1" x14ac:dyDescent="0.35">
      <c r="G416" s="50"/>
      <c r="H416" s="50"/>
      <c r="I416" s="50"/>
      <c r="J416" s="50"/>
      <c r="K416" s="51"/>
      <c r="L416" s="50"/>
      <c r="M416" s="50"/>
      <c r="N416" s="50"/>
      <c r="O416" s="50"/>
      <c r="P416" s="52"/>
      <c r="Q416" s="52"/>
    </row>
    <row r="417" spans="7:17" ht="15.75" customHeight="1" x14ac:dyDescent="0.35">
      <c r="G417" s="50"/>
      <c r="H417" s="50"/>
      <c r="I417" s="50"/>
      <c r="J417" s="50"/>
      <c r="K417" s="51"/>
      <c r="L417" s="50"/>
      <c r="M417" s="50"/>
      <c r="N417" s="50"/>
      <c r="O417" s="50"/>
      <c r="P417" s="52"/>
      <c r="Q417" s="52"/>
    </row>
    <row r="418" spans="7:17" ht="15.75" customHeight="1" x14ac:dyDescent="0.35">
      <c r="G418" s="50"/>
      <c r="H418" s="50"/>
      <c r="I418" s="50"/>
      <c r="J418" s="50"/>
      <c r="K418" s="51"/>
      <c r="L418" s="50"/>
      <c r="M418" s="50"/>
      <c r="N418" s="50"/>
      <c r="O418" s="50"/>
      <c r="P418" s="52"/>
      <c r="Q418" s="52"/>
    </row>
    <row r="419" spans="7:17" ht="15.75" customHeight="1" x14ac:dyDescent="0.35">
      <c r="G419" s="50"/>
      <c r="H419" s="50"/>
      <c r="I419" s="50"/>
      <c r="J419" s="50"/>
      <c r="K419" s="51"/>
      <c r="L419" s="50"/>
      <c r="M419" s="50"/>
      <c r="N419" s="50"/>
      <c r="O419" s="50"/>
      <c r="P419" s="52"/>
      <c r="Q419" s="52"/>
    </row>
    <row r="420" spans="7:17" ht="15.75" customHeight="1" x14ac:dyDescent="0.35">
      <c r="G420" s="50"/>
      <c r="H420" s="50"/>
      <c r="I420" s="50"/>
      <c r="J420" s="50"/>
      <c r="K420" s="51"/>
      <c r="L420" s="50"/>
      <c r="M420" s="50"/>
      <c r="N420" s="50"/>
      <c r="O420" s="50"/>
      <c r="P420" s="52"/>
      <c r="Q420" s="52"/>
    </row>
    <row r="421" spans="7:17" ht="15.75" customHeight="1" x14ac:dyDescent="0.35">
      <c r="G421" s="50"/>
      <c r="H421" s="50"/>
      <c r="I421" s="50"/>
      <c r="J421" s="50"/>
      <c r="K421" s="51"/>
      <c r="L421" s="50"/>
      <c r="M421" s="50"/>
      <c r="N421" s="50"/>
      <c r="O421" s="50"/>
      <c r="P421" s="52"/>
      <c r="Q421" s="52"/>
    </row>
    <row r="422" spans="7:17" ht="15.75" customHeight="1" x14ac:dyDescent="0.35">
      <c r="G422" s="50"/>
      <c r="H422" s="50"/>
      <c r="I422" s="50"/>
      <c r="J422" s="50"/>
      <c r="K422" s="51"/>
      <c r="L422" s="50"/>
      <c r="M422" s="50"/>
      <c r="N422" s="50"/>
      <c r="O422" s="50"/>
      <c r="P422" s="52"/>
      <c r="Q422" s="52"/>
    </row>
    <row r="423" spans="7:17" ht="15.75" customHeight="1" x14ac:dyDescent="0.35">
      <c r="G423" s="50"/>
      <c r="H423" s="50"/>
      <c r="I423" s="50"/>
      <c r="J423" s="50"/>
      <c r="K423" s="51"/>
      <c r="L423" s="50"/>
      <c r="M423" s="50"/>
      <c r="N423" s="50"/>
      <c r="O423" s="50"/>
      <c r="P423" s="52"/>
      <c r="Q423" s="52"/>
    </row>
    <row r="424" spans="7:17" ht="15.75" customHeight="1" x14ac:dyDescent="0.35">
      <c r="G424" s="50"/>
      <c r="H424" s="50"/>
      <c r="I424" s="50"/>
      <c r="J424" s="50"/>
      <c r="K424" s="51"/>
      <c r="L424" s="50"/>
      <c r="M424" s="50"/>
      <c r="N424" s="50"/>
      <c r="O424" s="50"/>
      <c r="P424" s="52"/>
      <c r="Q424" s="52"/>
    </row>
    <row r="425" spans="7:17" ht="15.75" customHeight="1" x14ac:dyDescent="0.35">
      <c r="G425" s="50"/>
      <c r="H425" s="50"/>
      <c r="I425" s="50"/>
      <c r="J425" s="50"/>
      <c r="K425" s="51"/>
      <c r="L425" s="50"/>
      <c r="M425" s="50"/>
      <c r="N425" s="50"/>
      <c r="O425" s="50"/>
      <c r="P425" s="52"/>
      <c r="Q425" s="52"/>
    </row>
    <row r="426" spans="7:17" ht="15.75" customHeight="1" x14ac:dyDescent="0.35">
      <c r="G426" s="50"/>
      <c r="H426" s="50"/>
      <c r="I426" s="50"/>
      <c r="J426" s="50"/>
      <c r="K426" s="51"/>
      <c r="L426" s="50"/>
      <c r="M426" s="50"/>
      <c r="N426" s="50"/>
      <c r="O426" s="50"/>
      <c r="P426" s="52"/>
      <c r="Q426" s="52"/>
    </row>
    <row r="427" spans="7:17" ht="15.75" customHeight="1" x14ac:dyDescent="0.35">
      <c r="G427" s="50"/>
      <c r="H427" s="50"/>
      <c r="I427" s="50"/>
      <c r="J427" s="50"/>
      <c r="K427" s="51"/>
      <c r="L427" s="50"/>
      <c r="M427" s="50"/>
      <c r="N427" s="50"/>
      <c r="O427" s="50"/>
      <c r="P427" s="52"/>
      <c r="Q427" s="52"/>
    </row>
    <row r="428" spans="7:17" ht="15.75" customHeight="1" x14ac:dyDescent="0.35">
      <c r="G428" s="50"/>
      <c r="H428" s="50"/>
      <c r="I428" s="50"/>
      <c r="J428" s="50"/>
      <c r="K428" s="51"/>
      <c r="L428" s="50"/>
      <c r="M428" s="50"/>
      <c r="N428" s="50"/>
      <c r="O428" s="50"/>
      <c r="P428" s="52"/>
      <c r="Q428" s="52"/>
    </row>
    <row r="429" spans="7:17" ht="15.75" customHeight="1" x14ac:dyDescent="0.35">
      <c r="G429" s="50"/>
      <c r="H429" s="50"/>
      <c r="I429" s="50"/>
      <c r="J429" s="50"/>
      <c r="K429" s="51"/>
      <c r="L429" s="50"/>
      <c r="M429" s="50"/>
      <c r="N429" s="50"/>
      <c r="O429" s="50"/>
      <c r="P429" s="52"/>
      <c r="Q429" s="52"/>
    </row>
    <row r="430" spans="7:17" ht="15.75" customHeight="1" x14ac:dyDescent="0.35">
      <c r="G430" s="50"/>
      <c r="H430" s="50"/>
      <c r="I430" s="50"/>
      <c r="J430" s="50"/>
      <c r="K430" s="51"/>
      <c r="L430" s="50"/>
      <c r="M430" s="50"/>
      <c r="N430" s="50"/>
      <c r="O430" s="50"/>
      <c r="P430" s="52"/>
      <c r="Q430" s="52"/>
    </row>
    <row r="431" spans="7:17" ht="15.75" customHeight="1" x14ac:dyDescent="0.35">
      <c r="G431" s="50"/>
      <c r="H431" s="50"/>
      <c r="I431" s="50"/>
      <c r="J431" s="50"/>
      <c r="K431" s="51"/>
      <c r="L431" s="50"/>
      <c r="M431" s="50"/>
      <c r="N431" s="50"/>
      <c r="O431" s="50"/>
      <c r="P431" s="52"/>
      <c r="Q431" s="52"/>
    </row>
    <row r="432" spans="7:17" ht="15.75" customHeight="1" x14ac:dyDescent="0.35">
      <c r="G432" s="50"/>
      <c r="H432" s="50"/>
      <c r="I432" s="50"/>
      <c r="J432" s="50"/>
      <c r="K432" s="51"/>
      <c r="L432" s="50"/>
      <c r="M432" s="50"/>
      <c r="N432" s="50"/>
      <c r="O432" s="50"/>
      <c r="P432" s="52"/>
      <c r="Q432" s="52"/>
    </row>
    <row r="433" spans="7:17" ht="15.75" customHeight="1" x14ac:dyDescent="0.35">
      <c r="G433" s="50"/>
      <c r="H433" s="50"/>
      <c r="I433" s="50"/>
      <c r="J433" s="50"/>
      <c r="K433" s="51"/>
      <c r="L433" s="50"/>
      <c r="M433" s="50"/>
      <c r="N433" s="50"/>
      <c r="O433" s="50"/>
      <c r="P433" s="52"/>
      <c r="Q433" s="52"/>
    </row>
    <row r="434" spans="7:17" ht="15.75" customHeight="1" x14ac:dyDescent="0.35">
      <c r="G434" s="50"/>
      <c r="H434" s="50"/>
      <c r="I434" s="50"/>
      <c r="J434" s="50"/>
      <c r="K434" s="51"/>
      <c r="L434" s="50"/>
      <c r="M434" s="50"/>
      <c r="N434" s="50"/>
      <c r="O434" s="50"/>
      <c r="P434" s="52"/>
      <c r="Q434" s="52"/>
    </row>
    <row r="435" spans="7:17" ht="15.75" customHeight="1" x14ac:dyDescent="0.35">
      <c r="G435" s="50"/>
      <c r="H435" s="50"/>
      <c r="I435" s="50"/>
      <c r="J435" s="50"/>
      <c r="K435" s="51"/>
      <c r="L435" s="50"/>
      <c r="M435" s="50"/>
      <c r="N435" s="50"/>
      <c r="O435" s="50"/>
      <c r="P435" s="52"/>
      <c r="Q435" s="52"/>
    </row>
    <row r="436" spans="7:17" ht="15.75" customHeight="1" x14ac:dyDescent="0.35">
      <c r="G436" s="50"/>
      <c r="H436" s="50"/>
      <c r="I436" s="50"/>
      <c r="J436" s="50"/>
      <c r="K436" s="51"/>
      <c r="L436" s="50"/>
      <c r="M436" s="50"/>
      <c r="N436" s="50"/>
      <c r="O436" s="50"/>
      <c r="P436" s="52"/>
      <c r="Q436" s="52"/>
    </row>
    <row r="437" spans="7:17" ht="15.75" customHeight="1" x14ac:dyDescent="0.35">
      <c r="G437" s="50"/>
      <c r="H437" s="50"/>
      <c r="I437" s="50"/>
      <c r="J437" s="50"/>
      <c r="K437" s="51"/>
      <c r="L437" s="50"/>
      <c r="M437" s="50"/>
      <c r="N437" s="50"/>
      <c r="O437" s="50"/>
      <c r="P437" s="52"/>
      <c r="Q437" s="52"/>
    </row>
    <row r="438" spans="7:17" ht="15.75" customHeight="1" x14ac:dyDescent="0.35">
      <c r="G438" s="50"/>
      <c r="H438" s="50"/>
      <c r="I438" s="50"/>
      <c r="J438" s="50"/>
      <c r="K438" s="51"/>
      <c r="L438" s="50"/>
      <c r="M438" s="50"/>
      <c r="N438" s="50"/>
      <c r="O438" s="50"/>
      <c r="P438" s="52"/>
      <c r="Q438" s="52"/>
    </row>
    <row r="439" spans="7:17" ht="15.75" customHeight="1" x14ac:dyDescent="0.35">
      <c r="G439" s="50"/>
      <c r="H439" s="50"/>
      <c r="I439" s="50"/>
      <c r="J439" s="50"/>
      <c r="K439" s="51"/>
      <c r="L439" s="50"/>
      <c r="M439" s="50"/>
      <c r="N439" s="50"/>
      <c r="O439" s="50"/>
      <c r="P439" s="52"/>
      <c r="Q439" s="52"/>
    </row>
    <row r="440" spans="7:17" ht="15.75" customHeight="1" x14ac:dyDescent="0.35">
      <c r="G440" s="50"/>
      <c r="H440" s="50"/>
      <c r="I440" s="50"/>
      <c r="J440" s="50"/>
      <c r="K440" s="51"/>
      <c r="L440" s="50"/>
      <c r="M440" s="50"/>
      <c r="N440" s="50"/>
      <c r="O440" s="50"/>
      <c r="P440" s="52"/>
      <c r="Q440" s="52"/>
    </row>
    <row r="441" spans="7:17" ht="15.75" customHeight="1" x14ac:dyDescent="0.35">
      <c r="G441" s="50"/>
      <c r="H441" s="50"/>
      <c r="I441" s="50"/>
      <c r="J441" s="50"/>
      <c r="K441" s="51"/>
      <c r="L441" s="50"/>
      <c r="M441" s="50"/>
      <c r="N441" s="50"/>
      <c r="O441" s="50"/>
      <c r="P441" s="52"/>
      <c r="Q441" s="52"/>
    </row>
    <row r="442" spans="7:17" ht="15.75" customHeight="1" x14ac:dyDescent="0.35">
      <c r="G442" s="50"/>
      <c r="H442" s="50"/>
      <c r="I442" s="50"/>
      <c r="J442" s="50"/>
      <c r="K442" s="51"/>
      <c r="L442" s="50"/>
      <c r="M442" s="50"/>
      <c r="N442" s="50"/>
      <c r="O442" s="50"/>
      <c r="P442" s="52"/>
      <c r="Q442" s="52"/>
    </row>
    <row r="443" spans="7:17" ht="15.75" customHeight="1" x14ac:dyDescent="0.35">
      <c r="G443" s="50"/>
      <c r="H443" s="50"/>
      <c r="I443" s="50"/>
      <c r="J443" s="50"/>
      <c r="K443" s="51"/>
      <c r="L443" s="50"/>
      <c r="M443" s="50"/>
      <c r="N443" s="50"/>
      <c r="O443" s="50"/>
      <c r="P443" s="52"/>
      <c r="Q443" s="52"/>
    </row>
    <row r="444" spans="7:17" ht="15.75" customHeight="1" x14ac:dyDescent="0.35">
      <c r="G444" s="50"/>
      <c r="H444" s="50"/>
      <c r="I444" s="50"/>
      <c r="J444" s="50"/>
      <c r="K444" s="51"/>
      <c r="L444" s="50"/>
      <c r="M444" s="50"/>
      <c r="N444" s="50"/>
      <c r="O444" s="50"/>
      <c r="P444" s="52"/>
      <c r="Q444" s="52"/>
    </row>
    <row r="445" spans="7:17" ht="15.75" customHeight="1" x14ac:dyDescent="0.35">
      <c r="G445" s="50"/>
      <c r="H445" s="50"/>
      <c r="I445" s="50"/>
      <c r="J445" s="50"/>
      <c r="K445" s="51"/>
      <c r="L445" s="50"/>
      <c r="M445" s="50"/>
      <c r="N445" s="50"/>
      <c r="O445" s="50"/>
      <c r="P445" s="52"/>
      <c r="Q445" s="52"/>
    </row>
    <row r="446" spans="7:17" ht="15.75" customHeight="1" x14ac:dyDescent="0.35">
      <c r="G446" s="50"/>
      <c r="H446" s="50"/>
      <c r="I446" s="50"/>
      <c r="J446" s="50"/>
      <c r="K446" s="51"/>
      <c r="L446" s="50"/>
      <c r="M446" s="50"/>
      <c r="N446" s="50"/>
      <c r="O446" s="50"/>
      <c r="P446" s="52"/>
      <c r="Q446" s="52"/>
    </row>
    <row r="447" spans="7:17" ht="15.75" customHeight="1" x14ac:dyDescent="0.35">
      <c r="G447" s="50"/>
      <c r="H447" s="50"/>
      <c r="I447" s="50"/>
      <c r="J447" s="50"/>
      <c r="K447" s="51"/>
      <c r="L447" s="50"/>
      <c r="M447" s="50"/>
      <c r="N447" s="50"/>
      <c r="O447" s="50"/>
      <c r="P447" s="52"/>
      <c r="Q447" s="52"/>
    </row>
    <row r="448" spans="7:17" ht="15.75" customHeight="1" x14ac:dyDescent="0.35">
      <c r="G448" s="50"/>
      <c r="H448" s="50"/>
      <c r="I448" s="50"/>
      <c r="J448" s="50"/>
      <c r="K448" s="51"/>
      <c r="L448" s="50"/>
      <c r="M448" s="50"/>
      <c r="N448" s="50"/>
      <c r="O448" s="50"/>
      <c r="P448" s="52"/>
      <c r="Q448" s="52"/>
    </row>
    <row r="449" spans="7:17" ht="15.75" customHeight="1" x14ac:dyDescent="0.35">
      <c r="G449" s="50"/>
      <c r="H449" s="50"/>
      <c r="I449" s="50"/>
      <c r="J449" s="50"/>
      <c r="K449" s="51"/>
      <c r="L449" s="50"/>
      <c r="M449" s="50"/>
      <c r="N449" s="50"/>
      <c r="O449" s="50"/>
      <c r="P449" s="52"/>
      <c r="Q449" s="52"/>
    </row>
    <row r="450" spans="7:17" ht="15.75" customHeight="1" x14ac:dyDescent="0.35">
      <c r="G450" s="50"/>
      <c r="H450" s="50"/>
      <c r="I450" s="50"/>
      <c r="J450" s="50"/>
      <c r="K450" s="51"/>
      <c r="L450" s="50"/>
      <c r="M450" s="50"/>
      <c r="N450" s="50"/>
      <c r="O450" s="50"/>
      <c r="P450" s="52"/>
      <c r="Q450" s="52"/>
    </row>
    <row r="451" spans="7:17" ht="15.75" customHeight="1" x14ac:dyDescent="0.35">
      <c r="G451" s="50"/>
      <c r="H451" s="50"/>
      <c r="I451" s="50"/>
      <c r="J451" s="50"/>
      <c r="K451" s="51"/>
      <c r="L451" s="50"/>
      <c r="M451" s="50"/>
      <c r="N451" s="50"/>
      <c r="O451" s="50"/>
      <c r="P451" s="52"/>
      <c r="Q451" s="52"/>
    </row>
    <row r="452" spans="7:17" ht="15.75" customHeight="1" x14ac:dyDescent="0.35">
      <c r="G452" s="50"/>
      <c r="H452" s="50"/>
      <c r="I452" s="50"/>
      <c r="J452" s="50"/>
      <c r="K452" s="51"/>
      <c r="L452" s="50"/>
      <c r="M452" s="50"/>
      <c r="N452" s="50"/>
      <c r="O452" s="50"/>
      <c r="P452" s="52"/>
      <c r="Q452" s="52"/>
    </row>
    <row r="453" spans="7:17" ht="15.75" customHeight="1" x14ac:dyDescent="0.35">
      <c r="G453" s="50"/>
      <c r="H453" s="50"/>
      <c r="I453" s="50"/>
      <c r="J453" s="50"/>
      <c r="K453" s="51"/>
      <c r="L453" s="50"/>
      <c r="M453" s="50"/>
      <c r="N453" s="50"/>
      <c r="O453" s="50"/>
      <c r="P453" s="52"/>
      <c r="Q453" s="52"/>
    </row>
    <row r="454" spans="7:17" ht="15.75" customHeight="1" x14ac:dyDescent="0.35">
      <c r="G454" s="50"/>
      <c r="H454" s="50"/>
      <c r="I454" s="50"/>
      <c r="J454" s="50"/>
      <c r="K454" s="51"/>
      <c r="L454" s="50"/>
      <c r="M454" s="50"/>
      <c r="N454" s="50"/>
      <c r="O454" s="50"/>
      <c r="P454" s="52"/>
      <c r="Q454" s="52"/>
    </row>
    <row r="455" spans="7:17" ht="15.75" customHeight="1" x14ac:dyDescent="0.35">
      <c r="G455" s="50"/>
      <c r="H455" s="50"/>
      <c r="I455" s="50"/>
      <c r="J455" s="50"/>
      <c r="K455" s="51"/>
      <c r="L455" s="50"/>
      <c r="M455" s="50"/>
      <c r="N455" s="50"/>
      <c r="O455" s="50"/>
      <c r="P455" s="52"/>
      <c r="Q455" s="52"/>
    </row>
    <row r="456" spans="7:17" ht="15.75" customHeight="1" x14ac:dyDescent="0.35">
      <c r="G456" s="50"/>
      <c r="H456" s="50"/>
      <c r="I456" s="50"/>
      <c r="J456" s="50"/>
      <c r="K456" s="51"/>
      <c r="L456" s="50"/>
      <c r="M456" s="50"/>
      <c r="N456" s="50"/>
      <c r="O456" s="50"/>
      <c r="P456" s="52"/>
      <c r="Q456" s="52"/>
    </row>
    <row r="457" spans="7:17" ht="15.75" customHeight="1" x14ac:dyDescent="0.35">
      <c r="G457" s="50"/>
      <c r="H457" s="50"/>
      <c r="I457" s="50"/>
      <c r="J457" s="50"/>
      <c r="K457" s="51"/>
      <c r="L457" s="50"/>
      <c r="M457" s="50"/>
      <c r="N457" s="50"/>
      <c r="O457" s="50"/>
      <c r="P457" s="52"/>
      <c r="Q457" s="52"/>
    </row>
    <row r="458" spans="7:17" ht="15.75" customHeight="1" x14ac:dyDescent="0.35">
      <c r="G458" s="50"/>
      <c r="H458" s="50"/>
      <c r="I458" s="50"/>
      <c r="J458" s="50"/>
      <c r="K458" s="51"/>
      <c r="L458" s="50"/>
      <c r="M458" s="50"/>
      <c r="N458" s="50"/>
      <c r="O458" s="50"/>
      <c r="P458" s="52"/>
      <c r="Q458" s="52"/>
    </row>
    <row r="459" spans="7:17" ht="15.75" customHeight="1" x14ac:dyDescent="0.35">
      <c r="G459" s="50"/>
      <c r="H459" s="50"/>
      <c r="I459" s="50"/>
      <c r="J459" s="50"/>
      <c r="K459" s="51"/>
      <c r="L459" s="50"/>
      <c r="M459" s="50"/>
      <c r="N459" s="50"/>
      <c r="O459" s="50"/>
      <c r="P459" s="52"/>
      <c r="Q459" s="52"/>
    </row>
    <row r="460" spans="7:17" ht="15.75" customHeight="1" x14ac:dyDescent="0.35">
      <c r="G460" s="50"/>
      <c r="H460" s="50"/>
      <c r="I460" s="50"/>
      <c r="J460" s="50"/>
      <c r="K460" s="51"/>
      <c r="L460" s="50"/>
      <c r="M460" s="50"/>
      <c r="N460" s="50"/>
      <c r="O460" s="50"/>
      <c r="P460" s="52"/>
      <c r="Q460" s="52"/>
    </row>
    <row r="461" spans="7:17" ht="15.75" customHeight="1" x14ac:dyDescent="0.35">
      <c r="G461" s="50"/>
      <c r="H461" s="50"/>
      <c r="I461" s="50"/>
      <c r="J461" s="50"/>
      <c r="K461" s="51"/>
      <c r="L461" s="50"/>
      <c r="M461" s="50"/>
      <c r="N461" s="50"/>
      <c r="O461" s="50"/>
      <c r="P461" s="52"/>
      <c r="Q461" s="52"/>
    </row>
    <row r="462" spans="7:17" ht="15.75" customHeight="1" x14ac:dyDescent="0.35">
      <c r="G462" s="50"/>
      <c r="H462" s="50"/>
      <c r="I462" s="50"/>
      <c r="J462" s="50"/>
      <c r="K462" s="51"/>
      <c r="L462" s="50"/>
      <c r="M462" s="50"/>
      <c r="N462" s="50"/>
      <c r="O462" s="50"/>
      <c r="P462" s="52"/>
      <c r="Q462" s="52"/>
    </row>
    <row r="463" spans="7:17" ht="15.75" customHeight="1" x14ac:dyDescent="0.35">
      <c r="G463" s="50"/>
      <c r="H463" s="50"/>
      <c r="I463" s="50"/>
      <c r="J463" s="50"/>
      <c r="K463" s="51"/>
      <c r="L463" s="50"/>
      <c r="M463" s="50"/>
      <c r="N463" s="50"/>
      <c r="O463" s="50"/>
      <c r="P463" s="52"/>
      <c r="Q463" s="52"/>
    </row>
    <row r="464" spans="7:17" ht="15.75" customHeight="1" x14ac:dyDescent="0.35">
      <c r="G464" s="50"/>
      <c r="H464" s="50"/>
      <c r="I464" s="50"/>
      <c r="J464" s="50"/>
      <c r="K464" s="51"/>
      <c r="L464" s="50"/>
      <c r="M464" s="50"/>
      <c r="N464" s="50"/>
      <c r="O464" s="50"/>
      <c r="P464" s="52"/>
      <c r="Q464" s="52"/>
    </row>
    <row r="465" spans="7:17" ht="15.75" customHeight="1" x14ac:dyDescent="0.35">
      <c r="G465" s="50"/>
      <c r="H465" s="50"/>
      <c r="I465" s="50"/>
      <c r="J465" s="50"/>
      <c r="K465" s="51"/>
      <c r="L465" s="50"/>
      <c r="M465" s="50"/>
      <c r="N465" s="50"/>
      <c r="O465" s="50"/>
      <c r="P465" s="52"/>
      <c r="Q465" s="52"/>
    </row>
    <row r="466" spans="7:17" ht="15.75" customHeight="1" x14ac:dyDescent="0.35">
      <c r="G466" s="50"/>
      <c r="H466" s="50"/>
      <c r="I466" s="50"/>
      <c r="J466" s="50"/>
      <c r="K466" s="51"/>
      <c r="L466" s="50"/>
      <c r="M466" s="50"/>
      <c r="N466" s="50"/>
      <c r="O466" s="50"/>
      <c r="P466" s="52"/>
      <c r="Q466" s="52"/>
    </row>
    <row r="467" spans="7:17" ht="15.75" customHeight="1" x14ac:dyDescent="0.35">
      <c r="G467" s="50"/>
      <c r="H467" s="50"/>
      <c r="I467" s="50"/>
      <c r="J467" s="50"/>
      <c r="K467" s="51"/>
      <c r="L467" s="50"/>
      <c r="M467" s="50"/>
      <c r="N467" s="50"/>
      <c r="O467" s="50"/>
      <c r="P467" s="52"/>
      <c r="Q467" s="52"/>
    </row>
    <row r="468" spans="7:17" ht="15.75" customHeight="1" x14ac:dyDescent="0.35">
      <c r="G468" s="50"/>
      <c r="H468" s="50"/>
      <c r="I468" s="50"/>
      <c r="J468" s="50"/>
      <c r="K468" s="51"/>
      <c r="L468" s="50"/>
      <c r="M468" s="50"/>
      <c r="N468" s="50"/>
      <c r="O468" s="50"/>
      <c r="P468" s="52"/>
      <c r="Q468" s="52"/>
    </row>
    <row r="469" spans="7:17" ht="15.75" customHeight="1" x14ac:dyDescent="0.35">
      <c r="G469" s="50"/>
      <c r="H469" s="50"/>
      <c r="I469" s="50"/>
      <c r="J469" s="50"/>
      <c r="K469" s="51"/>
      <c r="L469" s="50"/>
      <c r="M469" s="50"/>
      <c r="N469" s="50"/>
      <c r="O469" s="50"/>
      <c r="P469" s="52"/>
      <c r="Q469" s="52"/>
    </row>
    <row r="470" spans="7:17" ht="15.75" customHeight="1" x14ac:dyDescent="0.35">
      <c r="G470" s="50"/>
      <c r="H470" s="50"/>
      <c r="I470" s="50"/>
      <c r="J470" s="50"/>
      <c r="K470" s="51"/>
      <c r="L470" s="50"/>
      <c r="M470" s="50"/>
      <c r="N470" s="50"/>
      <c r="O470" s="50"/>
      <c r="P470" s="52"/>
      <c r="Q470" s="52"/>
    </row>
    <row r="471" spans="7:17" ht="15.75" customHeight="1" x14ac:dyDescent="0.35">
      <c r="G471" s="50"/>
      <c r="H471" s="50"/>
      <c r="I471" s="50"/>
      <c r="J471" s="50"/>
      <c r="K471" s="51"/>
      <c r="L471" s="50"/>
      <c r="M471" s="50"/>
      <c r="N471" s="50"/>
      <c r="O471" s="50"/>
      <c r="P471" s="52"/>
      <c r="Q471" s="52"/>
    </row>
    <row r="472" spans="7:17" ht="15.75" customHeight="1" x14ac:dyDescent="0.35">
      <c r="G472" s="50"/>
      <c r="H472" s="50"/>
      <c r="I472" s="50"/>
      <c r="J472" s="50"/>
      <c r="K472" s="51"/>
      <c r="L472" s="50"/>
      <c r="M472" s="50"/>
      <c r="N472" s="50"/>
      <c r="O472" s="50"/>
      <c r="P472" s="52"/>
      <c r="Q472" s="52"/>
    </row>
    <row r="473" spans="7:17" ht="15.75" customHeight="1" x14ac:dyDescent="0.35">
      <c r="G473" s="50"/>
      <c r="H473" s="50"/>
      <c r="I473" s="50"/>
      <c r="J473" s="50"/>
      <c r="K473" s="51"/>
      <c r="L473" s="50"/>
      <c r="M473" s="50"/>
      <c r="N473" s="50"/>
      <c r="O473" s="50"/>
      <c r="P473" s="52"/>
      <c r="Q473" s="52"/>
    </row>
    <row r="474" spans="7:17" ht="15.75" customHeight="1" x14ac:dyDescent="0.35">
      <c r="G474" s="50"/>
      <c r="H474" s="50"/>
      <c r="I474" s="50"/>
      <c r="J474" s="50"/>
      <c r="K474" s="51"/>
      <c r="L474" s="50"/>
      <c r="M474" s="50"/>
      <c r="N474" s="50"/>
      <c r="O474" s="50"/>
      <c r="P474" s="52"/>
      <c r="Q474" s="52"/>
    </row>
    <row r="475" spans="7:17" ht="15.75" customHeight="1" x14ac:dyDescent="0.35">
      <c r="G475" s="50"/>
      <c r="H475" s="50"/>
      <c r="I475" s="50"/>
      <c r="J475" s="50"/>
      <c r="K475" s="51"/>
      <c r="L475" s="50"/>
      <c r="M475" s="50"/>
      <c r="N475" s="50"/>
      <c r="O475" s="50"/>
      <c r="P475" s="52"/>
      <c r="Q475" s="52"/>
    </row>
    <row r="476" spans="7:17" ht="15.75" customHeight="1" x14ac:dyDescent="0.35">
      <c r="G476" s="50"/>
      <c r="H476" s="50"/>
      <c r="I476" s="50"/>
      <c r="J476" s="50"/>
      <c r="K476" s="51"/>
      <c r="L476" s="50"/>
      <c r="M476" s="50"/>
      <c r="N476" s="50"/>
      <c r="O476" s="50"/>
      <c r="P476" s="52"/>
      <c r="Q476" s="52"/>
    </row>
    <row r="477" spans="7:17" ht="15.75" customHeight="1" x14ac:dyDescent="0.35">
      <c r="G477" s="50"/>
      <c r="H477" s="50"/>
      <c r="I477" s="50"/>
      <c r="J477" s="50"/>
      <c r="K477" s="51"/>
      <c r="L477" s="50"/>
      <c r="M477" s="50"/>
      <c r="N477" s="50"/>
      <c r="O477" s="50"/>
      <c r="P477" s="52"/>
      <c r="Q477" s="52"/>
    </row>
    <row r="478" spans="7:17" ht="15.75" customHeight="1" x14ac:dyDescent="0.35">
      <c r="G478" s="50"/>
      <c r="H478" s="50"/>
      <c r="I478" s="50"/>
      <c r="J478" s="50"/>
      <c r="K478" s="51"/>
      <c r="L478" s="50"/>
      <c r="M478" s="50"/>
      <c r="N478" s="50"/>
      <c r="O478" s="50"/>
      <c r="P478" s="52"/>
      <c r="Q478" s="52"/>
    </row>
    <row r="479" spans="7:17" ht="15.75" customHeight="1" x14ac:dyDescent="0.35">
      <c r="G479" s="50"/>
      <c r="H479" s="50"/>
      <c r="I479" s="50"/>
      <c r="J479" s="50"/>
      <c r="K479" s="51"/>
      <c r="L479" s="50"/>
      <c r="M479" s="50"/>
      <c r="N479" s="50"/>
      <c r="O479" s="50"/>
      <c r="P479" s="52"/>
      <c r="Q479" s="52"/>
    </row>
    <row r="480" spans="7:17" ht="15.75" customHeight="1" x14ac:dyDescent="0.35">
      <c r="G480" s="50"/>
      <c r="H480" s="50"/>
      <c r="I480" s="50"/>
      <c r="J480" s="50"/>
      <c r="K480" s="51"/>
      <c r="L480" s="50"/>
      <c r="M480" s="50"/>
      <c r="N480" s="50"/>
      <c r="O480" s="50"/>
      <c r="P480" s="52"/>
      <c r="Q480" s="52"/>
    </row>
    <row r="481" spans="7:17" ht="15.75" customHeight="1" x14ac:dyDescent="0.35">
      <c r="G481" s="50"/>
      <c r="H481" s="50"/>
      <c r="I481" s="50"/>
      <c r="J481" s="50"/>
      <c r="K481" s="51"/>
      <c r="L481" s="50"/>
      <c r="M481" s="50"/>
      <c r="N481" s="50"/>
      <c r="O481" s="50"/>
      <c r="P481" s="52"/>
      <c r="Q481" s="52"/>
    </row>
    <row r="482" spans="7:17" ht="15.75" customHeight="1" x14ac:dyDescent="0.35">
      <c r="G482" s="50"/>
      <c r="H482" s="50"/>
      <c r="I482" s="50"/>
      <c r="J482" s="50"/>
      <c r="K482" s="51"/>
      <c r="L482" s="50"/>
      <c r="M482" s="50"/>
      <c r="N482" s="50"/>
      <c r="O482" s="50"/>
      <c r="P482" s="52"/>
      <c r="Q482" s="52"/>
    </row>
    <row r="483" spans="7:17" ht="15.75" customHeight="1" x14ac:dyDescent="0.35">
      <c r="G483" s="50"/>
      <c r="H483" s="50"/>
      <c r="I483" s="50"/>
      <c r="J483" s="50"/>
      <c r="K483" s="51"/>
      <c r="L483" s="50"/>
      <c r="M483" s="50"/>
      <c r="N483" s="50"/>
      <c r="O483" s="50"/>
      <c r="P483" s="52"/>
      <c r="Q483" s="52"/>
    </row>
    <row r="484" spans="7:17" ht="15.75" customHeight="1" x14ac:dyDescent="0.35">
      <c r="G484" s="50"/>
      <c r="H484" s="50"/>
      <c r="I484" s="50"/>
      <c r="J484" s="50"/>
      <c r="K484" s="51"/>
      <c r="L484" s="50"/>
      <c r="M484" s="50"/>
      <c r="N484" s="50"/>
      <c r="O484" s="50"/>
      <c r="P484" s="52"/>
      <c r="Q484" s="52"/>
    </row>
    <row r="485" spans="7:17" ht="15.75" customHeight="1" x14ac:dyDescent="0.35">
      <c r="G485" s="50"/>
      <c r="H485" s="50"/>
      <c r="I485" s="50"/>
      <c r="J485" s="50"/>
      <c r="K485" s="51"/>
      <c r="L485" s="50"/>
      <c r="M485" s="50"/>
      <c r="N485" s="50"/>
      <c r="O485" s="50"/>
      <c r="P485" s="52"/>
      <c r="Q485" s="52"/>
    </row>
    <row r="486" spans="7:17" ht="15.75" customHeight="1" x14ac:dyDescent="0.35">
      <c r="G486" s="50"/>
      <c r="H486" s="50"/>
      <c r="I486" s="50"/>
      <c r="J486" s="50"/>
      <c r="K486" s="51"/>
      <c r="L486" s="50"/>
      <c r="M486" s="50"/>
      <c r="N486" s="50"/>
      <c r="O486" s="50"/>
      <c r="P486" s="52"/>
      <c r="Q486" s="52"/>
    </row>
    <row r="487" spans="7:17" ht="15.75" customHeight="1" x14ac:dyDescent="0.35">
      <c r="G487" s="50"/>
      <c r="H487" s="50"/>
      <c r="I487" s="50"/>
      <c r="J487" s="50"/>
      <c r="K487" s="51"/>
      <c r="L487" s="50"/>
      <c r="M487" s="50"/>
      <c r="N487" s="50"/>
      <c r="O487" s="50"/>
      <c r="P487" s="52"/>
      <c r="Q487" s="52"/>
    </row>
    <row r="488" spans="7:17" ht="15.75" customHeight="1" x14ac:dyDescent="0.35">
      <c r="G488" s="50"/>
      <c r="H488" s="50"/>
      <c r="I488" s="50"/>
      <c r="J488" s="50"/>
      <c r="K488" s="51"/>
      <c r="L488" s="50"/>
      <c r="M488" s="50"/>
      <c r="N488" s="50"/>
      <c r="O488" s="50"/>
      <c r="P488" s="52"/>
      <c r="Q488" s="52"/>
    </row>
    <row r="489" spans="7:17" ht="15.75" customHeight="1" x14ac:dyDescent="0.35">
      <c r="G489" s="50"/>
      <c r="H489" s="50"/>
      <c r="I489" s="50"/>
      <c r="J489" s="50"/>
      <c r="K489" s="51"/>
      <c r="L489" s="50"/>
      <c r="M489" s="50"/>
      <c r="N489" s="50"/>
      <c r="O489" s="50"/>
      <c r="P489" s="52"/>
      <c r="Q489" s="52"/>
    </row>
    <row r="490" spans="7:17" ht="15.75" customHeight="1" x14ac:dyDescent="0.35">
      <c r="G490" s="50"/>
      <c r="H490" s="50"/>
      <c r="I490" s="50"/>
      <c r="J490" s="50"/>
      <c r="K490" s="51"/>
      <c r="L490" s="50"/>
      <c r="M490" s="50"/>
      <c r="N490" s="50"/>
      <c r="O490" s="50"/>
      <c r="P490" s="52"/>
      <c r="Q490" s="52"/>
    </row>
    <row r="491" spans="7:17" ht="15.75" customHeight="1" x14ac:dyDescent="0.35">
      <c r="G491" s="50"/>
      <c r="H491" s="50"/>
      <c r="I491" s="50"/>
      <c r="J491" s="50"/>
      <c r="K491" s="51"/>
      <c r="L491" s="50"/>
      <c r="M491" s="50"/>
      <c r="N491" s="50"/>
      <c r="O491" s="50"/>
      <c r="P491" s="52"/>
      <c r="Q491" s="52"/>
    </row>
    <row r="492" spans="7:17" ht="15.75" customHeight="1" x14ac:dyDescent="0.35">
      <c r="G492" s="50"/>
      <c r="H492" s="50"/>
      <c r="I492" s="50"/>
      <c r="J492" s="50"/>
      <c r="K492" s="51"/>
      <c r="L492" s="50"/>
      <c r="M492" s="50"/>
      <c r="N492" s="50"/>
      <c r="O492" s="50"/>
      <c r="P492" s="52"/>
      <c r="Q492" s="52"/>
    </row>
    <row r="493" spans="7:17" ht="15.75" customHeight="1" x14ac:dyDescent="0.35">
      <c r="G493" s="50"/>
      <c r="H493" s="50"/>
      <c r="I493" s="50"/>
      <c r="J493" s="50"/>
      <c r="K493" s="51"/>
      <c r="L493" s="50"/>
      <c r="M493" s="50"/>
      <c r="N493" s="50"/>
      <c r="O493" s="50"/>
      <c r="P493" s="52"/>
      <c r="Q493" s="52"/>
    </row>
    <row r="494" spans="7:17" ht="15.75" customHeight="1" x14ac:dyDescent="0.35">
      <c r="G494" s="50"/>
      <c r="H494" s="50"/>
      <c r="I494" s="50"/>
      <c r="J494" s="50"/>
      <c r="K494" s="51"/>
      <c r="L494" s="50"/>
      <c r="M494" s="50"/>
      <c r="N494" s="50"/>
      <c r="O494" s="50"/>
      <c r="P494" s="52"/>
      <c r="Q494" s="52"/>
    </row>
    <row r="495" spans="7:17" ht="15.75" customHeight="1" x14ac:dyDescent="0.35">
      <c r="G495" s="50"/>
      <c r="H495" s="50"/>
      <c r="I495" s="50"/>
      <c r="J495" s="50"/>
      <c r="K495" s="51"/>
      <c r="L495" s="50"/>
      <c r="M495" s="50"/>
      <c r="N495" s="50"/>
      <c r="O495" s="50"/>
      <c r="P495" s="52"/>
      <c r="Q495" s="52"/>
    </row>
    <row r="496" spans="7:17" ht="15.75" customHeight="1" x14ac:dyDescent="0.35">
      <c r="G496" s="50"/>
      <c r="H496" s="50"/>
      <c r="I496" s="50"/>
      <c r="J496" s="50"/>
      <c r="K496" s="51"/>
      <c r="L496" s="50"/>
      <c r="M496" s="50"/>
      <c r="N496" s="50"/>
      <c r="O496" s="50"/>
      <c r="P496" s="52"/>
      <c r="Q496" s="52"/>
    </row>
    <row r="497" spans="7:17" ht="15.75" customHeight="1" x14ac:dyDescent="0.35">
      <c r="G497" s="50"/>
      <c r="H497" s="50"/>
      <c r="I497" s="50"/>
      <c r="J497" s="50"/>
      <c r="K497" s="51"/>
      <c r="L497" s="50"/>
      <c r="M497" s="50"/>
      <c r="N497" s="50"/>
      <c r="O497" s="50"/>
      <c r="P497" s="52"/>
      <c r="Q497" s="52"/>
    </row>
    <row r="498" spans="7:17" ht="15.75" customHeight="1" x14ac:dyDescent="0.35">
      <c r="G498" s="50"/>
      <c r="H498" s="50"/>
      <c r="I498" s="50"/>
      <c r="J498" s="50"/>
      <c r="K498" s="51"/>
      <c r="L498" s="50"/>
      <c r="M498" s="50"/>
      <c r="N498" s="50"/>
      <c r="O498" s="50"/>
      <c r="P498" s="52"/>
      <c r="Q498" s="52"/>
    </row>
    <row r="499" spans="7:17" ht="15.75" customHeight="1" x14ac:dyDescent="0.35">
      <c r="G499" s="50"/>
      <c r="H499" s="50"/>
      <c r="I499" s="50"/>
      <c r="J499" s="50"/>
      <c r="K499" s="51"/>
      <c r="L499" s="50"/>
      <c r="M499" s="50"/>
      <c r="N499" s="50"/>
      <c r="O499" s="50"/>
      <c r="P499" s="52"/>
      <c r="Q499" s="52"/>
    </row>
    <row r="500" spans="7:17" ht="15.75" customHeight="1" x14ac:dyDescent="0.35">
      <c r="G500" s="50"/>
      <c r="H500" s="50"/>
      <c r="I500" s="50"/>
      <c r="J500" s="50"/>
      <c r="K500" s="51"/>
      <c r="L500" s="50"/>
      <c r="M500" s="50"/>
      <c r="N500" s="50"/>
      <c r="O500" s="50"/>
      <c r="P500" s="52"/>
      <c r="Q500" s="52"/>
    </row>
    <row r="501" spans="7:17" ht="15.75" customHeight="1" x14ac:dyDescent="0.35">
      <c r="G501" s="50"/>
      <c r="H501" s="50"/>
      <c r="I501" s="50"/>
      <c r="J501" s="50"/>
      <c r="K501" s="51"/>
      <c r="L501" s="50"/>
      <c r="M501" s="50"/>
      <c r="N501" s="50"/>
      <c r="O501" s="50"/>
      <c r="P501" s="52"/>
      <c r="Q501" s="52"/>
    </row>
    <row r="502" spans="7:17" ht="15.75" customHeight="1" x14ac:dyDescent="0.35">
      <c r="G502" s="50"/>
      <c r="H502" s="50"/>
      <c r="I502" s="50"/>
      <c r="J502" s="50"/>
      <c r="K502" s="51"/>
      <c r="L502" s="50"/>
      <c r="M502" s="50"/>
      <c r="N502" s="50"/>
      <c r="O502" s="50"/>
      <c r="P502" s="52"/>
      <c r="Q502" s="52"/>
    </row>
    <row r="503" spans="7:17" ht="15.75" customHeight="1" x14ac:dyDescent="0.35">
      <c r="G503" s="50"/>
      <c r="H503" s="50"/>
      <c r="I503" s="50"/>
      <c r="J503" s="50"/>
      <c r="K503" s="51"/>
      <c r="L503" s="50"/>
      <c r="M503" s="50"/>
      <c r="N503" s="50"/>
      <c r="O503" s="50"/>
      <c r="P503" s="52"/>
      <c r="Q503" s="52"/>
    </row>
    <row r="504" spans="7:17" ht="15.75" customHeight="1" x14ac:dyDescent="0.35">
      <c r="G504" s="50"/>
      <c r="H504" s="50"/>
      <c r="I504" s="50"/>
      <c r="J504" s="50"/>
      <c r="K504" s="51"/>
      <c r="L504" s="50"/>
      <c r="M504" s="50"/>
      <c r="N504" s="50"/>
      <c r="O504" s="50"/>
      <c r="P504" s="52"/>
      <c r="Q504" s="52"/>
    </row>
    <row r="505" spans="7:17" ht="15.75" customHeight="1" x14ac:dyDescent="0.35">
      <c r="G505" s="50"/>
      <c r="H505" s="50"/>
      <c r="I505" s="50"/>
      <c r="J505" s="50"/>
      <c r="K505" s="51"/>
      <c r="L505" s="50"/>
      <c r="M505" s="50"/>
      <c r="N505" s="50"/>
      <c r="O505" s="50"/>
      <c r="P505" s="52"/>
      <c r="Q505" s="52"/>
    </row>
    <row r="506" spans="7:17" ht="15.75" customHeight="1" x14ac:dyDescent="0.35">
      <c r="G506" s="50"/>
      <c r="H506" s="50"/>
      <c r="I506" s="50"/>
      <c r="J506" s="50"/>
      <c r="K506" s="51"/>
      <c r="L506" s="50"/>
      <c r="M506" s="50"/>
      <c r="N506" s="50"/>
      <c r="O506" s="50"/>
      <c r="P506" s="52"/>
      <c r="Q506" s="52"/>
    </row>
    <row r="507" spans="7:17" ht="15.75" customHeight="1" x14ac:dyDescent="0.35">
      <c r="G507" s="50"/>
      <c r="H507" s="50"/>
      <c r="I507" s="50"/>
      <c r="J507" s="50"/>
      <c r="K507" s="51"/>
      <c r="L507" s="50"/>
      <c r="M507" s="50"/>
      <c r="N507" s="50"/>
      <c r="O507" s="50"/>
      <c r="P507" s="52"/>
      <c r="Q507" s="52"/>
    </row>
    <row r="508" spans="7:17" ht="15.75" customHeight="1" x14ac:dyDescent="0.35">
      <c r="G508" s="50"/>
      <c r="H508" s="50"/>
      <c r="I508" s="50"/>
      <c r="J508" s="50"/>
      <c r="K508" s="51"/>
      <c r="L508" s="50"/>
      <c r="M508" s="50"/>
      <c r="N508" s="50"/>
      <c r="O508" s="50"/>
      <c r="P508" s="52"/>
      <c r="Q508" s="52"/>
    </row>
    <row r="509" spans="7:17" ht="15.75" customHeight="1" x14ac:dyDescent="0.35">
      <c r="G509" s="50"/>
      <c r="H509" s="50"/>
      <c r="I509" s="50"/>
      <c r="J509" s="50"/>
      <c r="K509" s="51"/>
      <c r="L509" s="50"/>
      <c r="M509" s="50"/>
      <c r="N509" s="50"/>
      <c r="O509" s="50"/>
      <c r="P509" s="52"/>
      <c r="Q509" s="52"/>
    </row>
    <row r="510" spans="7:17" ht="15.75" customHeight="1" x14ac:dyDescent="0.35">
      <c r="G510" s="50"/>
      <c r="H510" s="50"/>
      <c r="I510" s="50"/>
      <c r="J510" s="50"/>
      <c r="K510" s="51"/>
      <c r="L510" s="50"/>
      <c r="M510" s="50"/>
      <c r="N510" s="50"/>
      <c r="O510" s="50"/>
      <c r="P510" s="52"/>
      <c r="Q510" s="52"/>
    </row>
    <row r="511" spans="7:17" ht="15.75" customHeight="1" x14ac:dyDescent="0.35">
      <c r="G511" s="50"/>
      <c r="H511" s="50"/>
      <c r="I511" s="50"/>
      <c r="J511" s="50"/>
      <c r="K511" s="51"/>
      <c r="L511" s="50"/>
      <c r="M511" s="50"/>
      <c r="N511" s="50"/>
      <c r="O511" s="50"/>
      <c r="P511" s="52"/>
      <c r="Q511" s="52"/>
    </row>
    <row r="512" spans="7:17" ht="15.75" customHeight="1" x14ac:dyDescent="0.35">
      <c r="G512" s="50"/>
      <c r="H512" s="50"/>
      <c r="I512" s="50"/>
      <c r="J512" s="50"/>
      <c r="K512" s="51"/>
      <c r="L512" s="50"/>
      <c r="M512" s="50"/>
      <c r="N512" s="50"/>
      <c r="O512" s="50"/>
      <c r="P512" s="52"/>
      <c r="Q512" s="52"/>
    </row>
    <row r="513" spans="7:17" ht="15.75" customHeight="1" x14ac:dyDescent="0.35">
      <c r="G513" s="50"/>
      <c r="H513" s="50"/>
      <c r="I513" s="50"/>
      <c r="J513" s="50"/>
      <c r="K513" s="51"/>
      <c r="L513" s="50"/>
      <c r="M513" s="50"/>
      <c r="N513" s="50"/>
      <c r="O513" s="50"/>
      <c r="P513" s="52"/>
      <c r="Q513" s="52"/>
    </row>
    <row r="514" spans="7:17" ht="15.75" customHeight="1" x14ac:dyDescent="0.35">
      <c r="G514" s="50"/>
      <c r="H514" s="50"/>
      <c r="I514" s="50"/>
      <c r="J514" s="50"/>
      <c r="K514" s="51"/>
      <c r="L514" s="50"/>
      <c r="M514" s="50"/>
      <c r="N514" s="50"/>
      <c r="O514" s="50"/>
      <c r="P514" s="52"/>
      <c r="Q514" s="52"/>
    </row>
    <row r="515" spans="7:17" ht="15.75" customHeight="1" x14ac:dyDescent="0.35">
      <c r="G515" s="50"/>
      <c r="H515" s="50"/>
      <c r="I515" s="50"/>
      <c r="J515" s="50"/>
      <c r="K515" s="51"/>
      <c r="L515" s="50"/>
      <c r="M515" s="50"/>
      <c r="N515" s="50"/>
      <c r="O515" s="50"/>
      <c r="P515" s="52"/>
      <c r="Q515" s="52"/>
    </row>
    <row r="516" spans="7:17" ht="15.75" customHeight="1" x14ac:dyDescent="0.35">
      <c r="G516" s="50"/>
      <c r="H516" s="50"/>
      <c r="I516" s="50"/>
      <c r="J516" s="50"/>
      <c r="K516" s="51"/>
      <c r="L516" s="50"/>
      <c r="M516" s="50"/>
      <c r="N516" s="50"/>
      <c r="O516" s="50"/>
      <c r="P516" s="52"/>
      <c r="Q516" s="52"/>
    </row>
    <row r="517" spans="7:17" ht="15.75" customHeight="1" x14ac:dyDescent="0.35">
      <c r="G517" s="50"/>
      <c r="H517" s="50"/>
      <c r="I517" s="50"/>
      <c r="J517" s="50"/>
      <c r="K517" s="51"/>
      <c r="L517" s="50"/>
      <c r="M517" s="50"/>
      <c r="N517" s="50"/>
      <c r="O517" s="50"/>
      <c r="P517" s="52"/>
      <c r="Q517" s="52"/>
    </row>
    <row r="518" spans="7:17" ht="15.75" customHeight="1" x14ac:dyDescent="0.35">
      <c r="G518" s="50"/>
      <c r="H518" s="50"/>
      <c r="I518" s="50"/>
      <c r="J518" s="50"/>
      <c r="K518" s="51"/>
      <c r="L518" s="50"/>
      <c r="M518" s="50"/>
      <c r="N518" s="50"/>
      <c r="O518" s="50"/>
      <c r="P518" s="52"/>
      <c r="Q518" s="52"/>
    </row>
    <row r="519" spans="7:17" ht="15.75" customHeight="1" x14ac:dyDescent="0.35">
      <c r="G519" s="50"/>
      <c r="H519" s="50"/>
      <c r="I519" s="50"/>
      <c r="J519" s="50"/>
      <c r="K519" s="51"/>
      <c r="L519" s="50"/>
      <c r="M519" s="50"/>
      <c r="N519" s="50"/>
      <c r="O519" s="50"/>
      <c r="P519" s="52"/>
      <c r="Q519" s="52"/>
    </row>
    <row r="520" spans="7:17" ht="15.75" customHeight="1" x14ac:dyDescent="0.35">
      <c r="G520" s="50"/>
      <c r="H520" s="50"/>
      <c r="I520" s="50"/>
      <c r="J520" s="50"/>
      <c r="K520" s="51"/>
      <c r="L520" s="50"/>
      <c r="M520" s="50"/>
      <c r="N520" s="50"/>
      <c r="O520" s="50"/>
      <c r="P520" s="52"/>
      <c r="Q520" s="52"/>
    </row>
    <row r="521" spans="7:17" ht="15.75" customHeight="1" x14ac:dyDescent="0.35">
      <c r="G521" s="50"/>
      <c r="H521" s="50"/>
      <c r="I521" s="50"/>
      <c r="J521" s="50"/>
      <c r="K521" s="51"/>
      <c r="L521" s="50"/>
      <c r="M521" s="50"/>
      <c r="N521" s="50"/>
      <c r="O521" s="50"/>
      <c r="P521" s="52"/>
      <c r="Q521" s="52"/>
    </row>
    <row r="522" spans="7:17" ht="15.75" customHeight="1" x14ac:dyDescent="0.35">
      <c r="G522" s="50"/>
      <c r="H522" s="50"/>
      <c r="I522" s="50"/>
      <c r="J522" s="50"/>
      <c r="K522" s="51"/>
      <c r="L522" s="50"/>
      <c r="M522" s="50"/>
      <c r="N522" s="50"/>
      <c r="O522" s="50"/>
      <c r="P522" s="52"/>
      <c r="Q522" s="52"/>
    </row>
    <row r="523" spans="7:17" ht="15.75" customHeight="1" x14ac:dyDescent="0.35">
      <c r="G523" s="50"/>
      <c r="H523" s="50"/>
      <c r="I523" s="50"/>
      <c r="J523" s="50"/>
      <c r="K523" s="51"/>
      <c r="L523" s="50"/>
      <c r="M523" s="50"/>
      <c r="N523" s="50"/>
      <c r="O523" s="50"/>
      <c r="P523" s="52"/>
      <c r="Q523" s="52"/>
    </row>
    <row r="524" spans="7:17" ht="15.75" customHeight="1" x14ac:dyDescent="0.35">
      <c r="G524" s="50"/>
      <c r="H524" s="50"/>
      <c r="I524" s="50"/>
      <c r="J524" s="50"/>
      <c r="K524" s="51"/>
      <c r="L524" s="50"/>
      <c r="M524" s="50"/>
      <c r="N524" s="50"/>
      <c r="O524" s="50"/>
      <c r="P524" s="52"/>
      <c r="Q524" s="52"/>
    </row>
    <row r="525" spans="7:17" ht="15.75" customHeight="1" x14ac:dyDescent="0.35">
      <c r="G525" s="50"/>
      <c r="H525" s="50"/>
      <c r="I525" s="50"/>
      <c r="J525" s="50"/>
      <c r="K525" s="51"/>
      <c r="L525" s="50"/>
      <c r="M525" s="50"/>
      <c r="N525" s="50"/>
      <c r="O525" s="50"/>
      <c r="P525" s="52"/>
      <c r="Q525" s="52"/>
    </row>
    <row r="526" spans="7:17" ht="15.75" customHeight="1" x14ac:dyDescent="0.35">
      <c r="G526" s="50"/>
      <c r="H526" s="50"/>
      <c r="I526" s="50"/>
      <c r="J526" s="50"/>
      <c r="K526" s="51"/>
      <c r="L526" s="50"/>
      <c r="M526" s="50"/>
      <c r="N526" s="50"/>
      <c r="O526" s="50"/>
      <c r="P526" s="52"/>
      <c r="Q526" s="52"/>
    </row>
    <row r="527" spans="7:17" ht="15.75" customHeight="1" x14ac:dyDescent="0.35">
      <c r="G527" s="50"/>
      <c r="H527" s="50"/>
      <c r="I527" s="50"/>
      <c r="J527" s="50"/>
      <c r="K527" s="51"/>
      <c r="L527" s="50"/>
      <c r="M527" s="50"/>
      <c r="N527" s="50"/>
      <c r="O527" s="50"/>
      <c r="P527" s="52"/>
      <c r="Q527" s="52"/>
    </row>
    <row r="528" spans="7:17" ht="15.75" customHeight="1" x14ac:dyDescent="0.35">
      <c r="G528" s="50"/>
      <c r="H528" s="50"/>
      <c r="I528" s="50"/>
      <c r="J528" s="50"/>
      <c r="K528" s="51"/>
      <c r="L528" s="50"/>
      <c r="M528" s="50"/>
      <c r="N528" s="50"/>
      <c r="O528" s="50"/>
      <c r="P528" s="52"/>
      <c r="Q528" s="52"/>
    </row>
    <row r="529" spans="7:17" ht="15.75" customHeight="1" x14ac:dyDescent="0.35">
      <c r="G529" s="50"/>
      <c r="H529" s="50"/>
      <c r="I529" s="50"/>
      <c r="J529" s="50"/>
      <c r="K529" s="51"/>
      <c r="L529" s="50"/>
      <c r="M529" s="50"/>
      <c r="N529" s="50"/>
      <c r="O529" s="50"/>
      <c r="P529" s="52"/>
      <c r="Q529" s="52"/>
    </row>
    <row r="530" spans="7:17" ht="15.75" customHeight="1" x14ac:dyDescent="0.35">
      <c r="G530" s="50"/>
      <c r="H530" s="50"/>
      <c r="I530" s="50"/>
      <c r="J530" s="50"/>
      <c r="K530" s="51"/>
      <c r="L530" s="50"/>
      <c r="M530" s="50"/>
      <c r="N530" s="50"/>
      <c r="O530" s="50"/>
      <c r="P530" s="52"/>
      <c r="Q530" s="52"/>
    </row>
    <row r="531" spans="7:17" ht="15.75" customHeight="1" x14ac:dyDescent="0.35">
      <c r="G531" s="50"/>
      <c r="H531" s="50"/>
      <c r="I531" s="50"/>
      <c r="J531" s="50"/>
      <c r="K531" s="51"/>
      <c r="L531" s="50"/>
      <c r="M531" s="50"/>
      <c r="N531" s="50"/>
      <c r="O531" s="50"/>
      <c r="P531" s="52"/>
      <c r="Q531" s="52"/>
    </row>
    <row r="532" spans="7:17" ht="15.75" customHeight="1" x14ac:dyDescent="0.35">
      <c r="G532" s="50"/>
      <c r="H532" s="50"/>
      <c r="I532" s="50"/>
      <c r="J532" s="50"/>
      <c r="K532" s="51"/>
      <c r="L532" s="50"/>
      <c r="M532" s="50"/>
      <c r="N532" s="50"/>
      <c r="O532" s="50"/>
      <c r="P532" s="52"/>
      <c r="Q532" s="52"/>
    </row>
    <row r="533" spans="7:17" ht="15.75" customHeight="1" x14ac:dyDescent="0.35">
      <c r="G533" s="50"/>
      <c r="H533" s="50"/>
      <c r="I533" s="50"/>
      <c r="J533" s="50"/>
      <c r="K533" s="51"/>
      <c r="L533" s="50"/>
      <c r="M533" s="50"/>
      <c r="N533" s="50"/>
      <c r="O533" s="50"/>
      <c r="P533" s="52"/>
      <c r="Q533" s="52"/>
    </row>
    <row r="534" spans="7:17" ht="15.75" customHeight="1" x14ac:dyDescent="0.35">
      <c r="G534" s="50"/>
      <c r="H534" s="50"/>
      <c r="I534" s="50"/>
      <c r="J534" s="50"/>
      <c r="K534" s="51"/>
      <c r="L534" s="50"/>
      <c r="M534" s="50"/>
      <c r="N534" s="50"/>
      <c r="O534" s="50"/>
      <c r="P534" s="52"/>
      <c r="Q534" s="52"/>
    </row>
    <row r="535" spans="7:17" ht="15.75" customHeight="1" x14ac:dyDescent="0.35">
      <c r="G535" s="50"/>
      <c r="H535" s="50"/>
      <c r="I535" s="50"/>
      <c r="J535" s="50"/>
      <c r="K535" s="51"/>
      <c r="L535" s="50"/>
      <c r="M535" s="50"/>
      <c r="N535" s="50"/>
      <c r="O535" s="50"/>
      <c r="P535" s="52"/>
      <c r="Q535" s="52"/>
    </row>
    <row r="536" spans="7:17" ht="15.75" customHeight="1" x14ac:dyDescent="0.35">
      <c r="G536" s="50"/>
      <c r="H536" s="50"/>
      <c r="I536" s="50"/>
      <c r="J536" s="50"/>
      <c r="K536" s="51"/>
      <c r="L536" s="50"/>
      <c r="M536" s="50"/>
      <c r="N536" s="50"/>
      <c r="O536" s="50"/>
      <c r="P536" s="52"/>
      <c r="Q536" s="52"/>
    </row>
    <row r="537" spans="7:17" ht="15.75" customHeight="1" x14ac:dyDescent="0.35">
      <c r="G537" s="50"/>
      <c r="H537" s="50"/>
      <c r="I537" s="50"/>
      <c r="J537" s="50"/>
      <c r="K537" s="51"/>
      <c r="L537" s="50"/>
      <c r="M537" s="50"/>
      <c r="N537" s="50"/>
      <c r="O537" s="50"/>
      <c r="P537" s="52"/>
      <c r="Q537" s="52"/>
    </row>
    <row r="538" spans="7:17" ht="15.75" customHeight="1" x14ac:dyDescent="0.35">
      <c r="G538" s="50"/>
      <c r="H538" s="50"/>
      <c r="I538" s="50"/>
      <c r="J538" s="50"/>
      <c r="K538" s="51"/>
      <c r="L538" s="50"/>
      <c r="M538" s="50"/>
      <c r="N538" s="50"/>
      <c r="O538" s="50"/>
      <c r="P538" s="52"/>
      <c r="Q538" s="52"/>
    </row>
    <row r="539" spans="7:17" ht="15.75" customHeight="1" x14ac:dyDescent="0.35">
      <c r="G539" s="50"/>
      <c r="H539" s="50"/>
      <c r="I539" s="50"/>
      <c r="J539" s="50"/>
      <c r="K539" s="51"/>
      <c r="L539" s="50"/>
      <c r="M539" s="50"/>
      <c r="N539" s="50"/>
      <c r="O539" s="50"/>
      <c r="P539" s="52"/>
      <c r="Q539" s="52"/>
    </row>
    <row r="540" spans="7:17" ht="15.75" customHeight="1" x14ac:dyDescent="0.35">
      <c r="G540" s="50"/>
      <c r="H540" s="50"/>
      <c r="I540" s="50"/>
      <c r="J540" s="50"/>
      <c r="K540" s="51"/>
      <c r="L540" s="50"/>
      <c r="M540" s="50"/>
      <c r="N540" s="50"/>
      <c r="O540" s="50"/>
      <c r="P540" s="52"/>
      <c r="Q540" s="52"/>
    </row>
    <row r="541" spans="7:17" ht="15.75" customHeight="1" x14ac:dyDescent="0.35">
      <c r="G541" s="50"/>
      <c r="H541" s="50"/>
      <c r="I541" s="50"/>
      <c r="J541" s="50"/>
      <c r="K541" s="51"/>
      <c r="L541" s="50"/>
      <c r="M541" s="50"/>
      <c r="N541" s="50"/>
      <c r="O541" s="50"/>
      <c r="P541" s="52"/>
      <c r="Q541" s="52"/>
    </row>
    <row r="542" spans="7:17" ht="15.75" customHeight="1" x14ac:dyDescent="0.35">
      <c r="G542" s="50"/>
      <c r="H542" s="50"/>
      <c r="I542" s="50"/>
      <c r="J542" s="50"/>
      <c r="K542" s="51"/>
      <c r="L542" s="50"/>
      <c r="M542" s="50"/>
      <c r="N542" s="50"/>
      <c r="O542" s="50"/>
      <c r="P542" s="52"/>
      <c r="Q542" s="52"/>
    </row>
    <row r="543" spans="7:17" ht="15.75" customHeight="1" x14ac:dyDescent="0.35">
      <c r="G543" s="50"/>
      <c r="H543" s="50"/>
      <c r="I543" s="50"/>
      <c r="J543" s="50"/>
      <c r="K543" s="51"/>
      <c r="L543" s="50"/>
      <c r="M543" s="50"/>
      <c r="N543" s="50"/>
      <c r="O543" s="50"/>
      <c r="P543" s="52"/>
      <c r="Q543" s="52"/>
    </row>
    <row r="544" spans="7:17" ht="15.75" customHeight="1" x14ac:dyDescent="0.35">
      <c r="G544" s="50"/>
      <c r="H544" s="50"/>
      <c r="I544" s="50"/>
      <c r="J544" s="50"/>
      <c r="K544" s="51"/>
      <c r="L544" s="50"/>
      <c r="M544" s="50"/>
      <c r="N544" s="50"/>
      <c r="O544" s="50"/>
      <c r="P544" s="52"/>
      <c r="Q544" s="52"/>
    </row>
    <row r="545" spans="7:17" ht="15.75" customHeight="1" x14ac:dyDescent="0.35">
      <c r="G545" s="50"/>
      <c r="H545" s="50"/>
      <c r="I545" s="50"/>
      <c r="J545" s="50"/>
      <c r="K545" s="51"/>
      <c r="L545" s="50"/>
      <c r="M545" s="50"/>
      <c r="N545" s="50"/>
      <c r="O545" s="50"/>
      <c r="P545" s="52"/>
      <c r="Q545" s="52"/>
    </row>
    <row r="546" spans="7:17" ht="15.75" customHeight="1" x14ac:dyDescent="0.35">
      <c r="G546" s="50"/>
      <c r="H546" s="50"/>
      <c r="I546" s="50"/>
      <c r="J546" s="50"/>
      <c r="K546" s="51"/>
      <c r="L546" s="50"/>
      <c r="M546" s="50"/>
      <c r="N546" s="50"/>
      <c r="O546" s="50"/>
      <c r="P546" s="52"/>
      <c r="Q546" s="52"/>
    </row>
    <row r="547" spans="7:17" ht="15.75" customHeight="1" x14ac:dyDescent="0.35">
      <c r="G547" s="50"/>
      <c r="H547" s="50"/>
      <c r="I547" s="50"/>
      <c r="J547" s="50"/>
      <c r="K547" s="51"/>
      <c r="L547" s="50"/>
      <c r="M547" s="50"/>
      <c r="N547" s="50"/>
      <c r="O547" s="50"/>
      <c r="P547" s="52"/>
      <c r="Q547" s="52"/>
    </row>
    <row r="548" spans="7:17" ht="15.75" customHeight="1" x14ac:dyDescent="0.35">
      <c r="G548" s="50"/>
      <c r="H548" s="50"/>
      <c r="I548" s="50"/>
      <c r="J548" s="50"/>
      <c r="K548" s="51"/>
      <c r="L548" s="50"/>
      <c r="M548" s="50"/>
      <c r="N548" s="50"/>
      <c r="O548" s="50"/>
      <c r="P548" s="52"/>
      <c r="Q548" s="52"/>
    </row>
    <row r="549" spans="7:17" ht="15.75" customHeight="1" x14ac:dyDescent="0.35">
      <c r="G549" s="50"/>
      <c r="H549" s="50"/>
      <c r="I549" s="50"/>
      <c r="J549" s="50"/>
      <c r="K549" s="51"/>
      <c r="L549" s="50"/>
      <c r="M549" s="50"/>
      <c r="N549" s="50"/>
      <c r="O549" s="50"/>
      <c r="P549" s="52"/>
      <c r="Q549" s="52"/>
    </row>
    <row r="550" spans="7:17" ht="15.75" customHeight="1" x14ac:dyDescent="0.35">
      <c r="G550" s="50"/>
      <c r="H550" s="50"/>
      <c r="I550" s="50"/>
      <c r="J550" s="50"/>
      <c r="K550" s="51"/>
      <c r="L550" s="50"/>
      <c r="M550" s="50"/>
      <c r="N550" s="50"/>
      <c r="O550" s="50"/>
      <c r="P550" s="52"/>
      <c r="Q550" s="52"/>
    </row>
    <row r="551" spans="7:17" ht="15.75" customHeight="1" x14ac:dyDescent="0.35">
      <c r="G551" s="50"/>
      <c r="H551" s="50"/>
      <c r="I551" s="50"/>
      <c r="J551" s="50"/>
      <c r="K551" s="51"/>
      <c r="L551" s="50"/>
      <c r="M551" s="50"/>
      <c r="N551" s="50"/>
      <c r="O551" s="50"/>
      <c r="P551" s="52"/>
      <c r="Q551" s="52"/>
    </row>
    <row r="552" spans="7:17" ht="15.75" customHeight="1" x14ac:dyDescent="0.35">
      <c r="G552" s="50"/>
      <c r="H552" s="50"/>
      <c r="I552" s="50"/>
      <c r="J552" s="50"/>
      <c r="K552" s="51"/>
      <c r="L552" s="50"/>
      <c r="M552" s="50"/>
      <c r="N552" s="50"/>
      <c r="O552" s="50"/>
      <c r="P552" s="52"/>
      <c r="Q552" s="52"/>
    </row>
    <row r="553" spans="7:17" ht="15.75" customHeight="1" x14ac:dyDescent="0.35">
      <c r="G553" s="50"/>
      <c r="H553" s="50"/>
      <c r="I553" s="50"/>
      <c r="J553" s="50"/>
      <c r="K553" s="51"/>
      <c r="L553" s="50"/>
      <c r="M553" s="50"/>
      <c r="N553" s="50"/>
      <c r="O553" s="50"/>
      <c r="P553" s="52"/>
      <c r="Q553" s="52"/>
    </row>
    <row r="554" spans="7:17" ht="15.75" customHeight="1" x14ac:dyDescent="0.35">
      <c r="G554" s="50"/>
      <c r="H554" s="50"/>
      <c r="I554" s="50"/>
      <c r="J554" s="50"/>
      <c r="K554" s="51"/>
      <c r="L554" s="50"/>
      <c r="M554" s="50"/>
      <c r="N554" s="50"/>
      <c r="O554" s="50"/>
      <c r="P554" s="52"/>
      <c r="Q554" s="52"/>
    </row>
    <row r="555" spans="7:17" ht="15.75" customHeight="1" x14ac:dyDescent="0.35">
      <c r="G555" s="50"/>
      <c r="H555" s="50"/>
      <c r="I555" s="50"/>
      <c r="J555" s="50"/>
      <c r="K555" s="51"/>
      <c r="L555" s="50"/>
      <c r="M555" s="50"/>
      <c r="N555" s="50"/>
      <c r="O555" s="50"/>
      <c r="P555" s="52"/>
      <c r="Q555" s="52"/>
    </row>
    <row r="556" spans="7:17" ht="15.75" customHeight="1" x14ac:dyDescent="0.35">
      <c r="G556" s="50"/>
      <c r="H556" s="50"/>
      <c r="I556" s="50"/>
      <c r="J556" s="50"/>
      <c r="K556" s="51"/>
      <c r="L556" s="50"/>
      <c r="M556" s="50"/>
      <c r="N556" s="50"/>
      <c r="O556" s="50"/>
      <c r="P556" s="52"/>
      <c r="Q556" s="52"/>
    </row>
    <row r="557" spans="7:17" ht="15.75" customHeight="1" x14ac:dyDescent="0.35">
      <c r="G557" s="50"/>
      <c r="H557" s="50"/>
      <c r="I557" s="50"/>
      <c r="J557" s="50"/>
      <c r="K557" s="51"/>
      <c r="L557" s="50"/>
      <c r="M557" s="50"/>
      <c r="N557" s="50"/>
      <c r="O557" s="50"/>
      <c r="P557" s="52"/>
      <c r="Q557" s="52"/>
    </row>
    <row r="558" spans="7:17" ht="15.75" customHeight="1" x14ac:dyDescent="0.35">
      <c r="G558" s="50"/>
      <c r="H558" s="50"/>
      <c r="I558" s="50"/>
      <c r="J558" s="50"/>
      <c r="K558" s="51"/>
      <c r="L558" s="50"/>
      <c r="M558" s="50"/>
      <c r="N558" s="50"/>
      <c r="O558" s="50"/>
      <c r="P558" s="52"/>
      <c r="Q558" s="52"/>
    </row>
    <row r="559" spans="7:17" ht="15.75" customHeight="1" x14ac:dyDescent="0.35">
      <c r="G559" s="50"/>
      <c r="H559" s="50"/>
      <c r="I559" s="50"/>
      <c r="J559" s="50"/>
      <c r="K559" s="51"/>
      <c r="L559" s="50"/>
      <c r="M559" s="50"/>
      <c r="N559" s="50"/>
      <c r="O559" s="50"/>
      <c r="P559" s="52"/>
      <c r="Q559" s="52"/>
    </row>
    <row r="560" spans="7:17" ht="15.75" customHeight="1" x14ac:dyDescent="0.35">
      <c r="G560" s="50"/>
      <c r="H560" s="50"/>
      <c r="I560" s="50"/>
      <c r="J560" s="50"/>
      <c r="K560" s="51"/>
      <c r="L560" s="50"/>
      <c r="M560" s="50"/>
      <c r="N560" s="50"/>
      <c r="O560" s="50"/>
      <c r="P560" s="52"/>
      <c r="Q560" s="52"/>
    </row>
    <row r="561" spans="7:17" ht="15.75" customHeight="1" x14ac:dyDescent="0.35">
      <c r="G561" s="50"/>
      <c r="H561" s="50"/>
      <c r="I561" s="50"/>
      <c r="J561" s="50"/>
      <c r="K561" s="51"/>
      <c r="L561" s="50"/>
      <c r="M561" s="50"/>
      <c r="N561" s="50"/>
      <c r="O561" s="50"/>
      <c r="P561" s="52"/>
      <c r="Q561" s="52"/>
    </row>
    <row r="562" spans="7:17" ht="15.75" customHeight="1" x14ac:dyDescent="0.35">
      <c r="G562" s="50"/>
      <c r="H562" s="50"/>
      <c r="I562" s="50"/>
      <c r="J562" s="50"/>
      <c r="K562" s="51"/>
      <c r="L562" s="50"/>
      <c r="M562" s="50"/>
      <c r="N562" s="50"/>
      <c r="O562" s="50"/>
      <c r="P562" s="52"/>
      <c r="Q562" s="52"/>
    </row>
    <row r="563" spans="7:17" ht="15.75" customHeight="1" x14ac:dyDescent="0.35">
      <c r="G563" s="50"/>
      <c r="H563" s="50"/>
      <c r="I563" s="50"/>
      <c r="J563" s="50"/>
      <c r="K563" s="51"/>
      <c r="L563" s="50"/>
      <c r="M563" s="50"/>
      <c r="N563" s="50"/>
      <c r="O563" s="50"/>
      <c r="P563" s="52"/>
      <c r="Q563" s="52"/>
    </row>
    <row r="564" spans="7:17" ht="15.75" customHeight="1" x14ac:dyDescent="0.35">
      <c r="G564" s="50"/>
      <c r="H564" s="50"/>
      <c r="I564" s="50"/>
      <c r="J564" s="50"/>
      <c r="K564" s="51"/>
      <c r="L564" s="50"/>
      <c r="M564" s="50"/>
      <c r="N564" s="50"/>
      <c r="O564" s="50"/>
      <c r="P564" s="52"/>
      <c r="Q564" s="52"/>
    </row>
    <row r="565" spans="7:17" ht="15.75" customHeight="1" x14ac:dyDescent="0.35">
      <c r="G565" s="50"/>
      <c r="H565" s="50"/>
      <c r="I565" s="50"/>
      <c r="J565" s="50"/>
      <c r="K565" s="51"/>
      <c r="L565" s="50"/>
      <c r="M565" s="50"/>
      <c r="N565" s="50"/>
      <c r="O565" s="50"/>
      <c r="P565" s="52"/>
      <c r="Q565" s="52"/>
    </row>
    <row r="566" spans="7:17" ht="15.75" customHeight="1" x14ac:dyDescent="0.35">
      <c r="G566" s="50"/>
      <c r="H566" s="50"/>
      <c r="I566" s="50"/>
      <c r="J566" s="50"/>
      <c r="K566" s="51"/>
      <c r="L566" s="50"/>
      <c r="M566" s="50"/>
      <c r="N566" s="50"/>
      <c r="O566" s="50"/>
      <c r="P566" s="52"/>
      <c r="Q566" s="52"/>
    </row>
    <row r="567" spans="7:17" ht="15.75" customHeight="1" x14ac:dyDescent="0.35">
      <c r="G567" s="50"/>
      <c r="H567" s="50"/>
      <c r="I567" s="50"/>
      <c r="J567" s="50"/>
      <c r="K567" s="51"/>
      <c r="L567" s="50"/>
      <c r="M567" s="50"/>
      <c r="N567" s="50"/>
      <c r="O567" s="50"/>
      <c r="P567" s="52"/>
      <c r="Q567" s="52"/>
    </row>
    <row r="568" spans="7:17" ht="15.75" customHeight="1" x14ac:dyDescent="0.35">
      <c r="G568" s="50"/>
      <c r="H568" s="50"/>
      <c r="I568" s="50"/>
      <c r="J568" s="50"/>
      <c r="K568" s="51"/>
      <c r="L568" s="50"/>
      <c r="M568" s="50"/>
      <c r="N568" s="50"/>
      <c r="O568" s="50"/>
      <c r="P568" s="52"/>
      <c r="Q568" s="52"/>
    </row>
    <row r="569" spans="7:17" ht="15.75" customHeight="1" x14ac:dyDescent="0.35">
      <c r="G569" s="50"/>
      <c r="H569" s="50"/>
      <c r="I569" s="50"/>
      <c r="J569" s="50"/>
      <c r="K569" s="51"/>
      <c r="L569" s="50"/>
      <c r="M569" s="50"/>
      <c r="N569" s="50"/>
      <c r="O569" s="50"/>
      <c r="P569" s="52"/>
      <c r="Q569" s="52"/>
    </row>
    <row r="570" spans="7:17" ht="15.75" customHeight="1" x14ac:dyDescent="0.35">
      <c r="G570" s="50"/>
      <c r="H570" s="50"/>
      <c r="I570" s="50"/>
      <c r="J570" s="50"/>
      <c r="K570" s="51"/>
      <c r="L570" s="50"/>
      <c r="M570" s="50"/>
      <c r="N570" s="50"/>
      <c r="O570" s="50"/>
      <c r="P570" s="52"/>
      <c r="Q570" s="52"/>
    </row>
    <row r="571" spans="7:17" ht="15.75" customHeight="1" x14ac:dyDescent="0.35">
      <c r="G571" s="50"/>
      <c r="H571" s="50"/>
      <c r="I571" s="50"/>
      <c r="J571" s="50"/>
      <c r="K571" s="51"/>
      <c r="L571" s="50"/>
      <c r="M571" s="50"/>
      <c r="N571" s="50"/>
      <c r="O571" s="50"/>
      <c r="P571" s="52"/>
      <c r="Q571" s="52"/>
    </row>
    <row r="572" spans="7:17" ht="15.75" customHeight="1" x14ac:dyDescent="0.35">
      <c r="G572" s="50"/>
      <c r="H572" s="50"/>
      <c r="I572" s="50"/>
      <c r="J572" s="50"/>
      <c r="K572" s="51"/>
      <c r="L572" s="50"/>
      <c r="M572" s="50"/>
      <c r="N572" s="50"/>
      <c r="O572" s="50"/>
      <c r="P572" s="52"/>
      <c r="Q572" s="52"/>
    </row>
    <row r="573" spans="7:17" ht="15.75" customHeight="1" x14ac:dyDescent="0.35">
      <c r="G573" s="50"/>
      <c r="H573" s="50"/>
      <c r="I573" s="50"/>
      <c r="J573" s="50"/>
      <c r="K573" s="51"/>
      <c r="L573" s="50"/>
      <c r="M573" s="50"/>
      <c r="N573" s="50"/>
      <c r="O573" s="50"/>
      <c r="P573" s="52"/>
      <c r="Q573" s="52"/>
    </row>
    <row r="574" spans="7:17" ht="15.75" customHeight="1" x14ac:dyDescent="0.35">
      <c r="G574" s="50"/>
      <c r="H574" s="50"/>
      <c r="I574" s="50"/>
      <c r="J574" s="50"/>
      <c r="K574" s="51"/>
      <c r="L574" s="50"/>
      <c r="M574" s="50"/>
      <c r="N574" s="50"/>
      <c r="O574" s="50"/>
      <c r="P574" s="52"/>
      <c r="Q574" s="52"/>
    </row>
    <row r="575" spans="7:17" ht="15.75" customHeight="1" x14ac:dyDescent="0.35">
      <c r="G575" s="50"/>
      <c r="H575" s="50"/>
      <c r="I575" s="50"/>
      <c r="J575" s="50"/>
      <c r="K575" s="51"/>
      <c r="L575" s="50"/>
      <c r="M575" s="50"/>
      <c r="N575" s="50"/>
      <c r="O575" s="50"/>
      <c r="P575" s="52"/>
      <c r="Q575" s="52"/>
    </row>
    <row r="576" spans="7:17" ht="15.75" customHeight="1" x14ac:dyDescent="0.35">
      <c r="G576" s="50"/>
      <c r="H576" s="50"/>
      <c r="I576" s="50"/>
      <c r="J576" s="50"/>
      <c r="K576" s="51"/>
      <c r="L576" s="50"/>
      <c r="M576" s="50"/>
      <c r="N576" s="50"/>
      <c r="O576" s="50"/>
      <c r="P576" s="52"/>
      <c r="Q576" s="52"/>
    </row>
    <row r="577" spans="7:17" ht="15.75" customHeight="1" x14ac:dyDescent="0.35">
      <c r="G577" s="50"/>
      <c r="H577" s="50"/>
      <c r="I577" s="50"/>
      <c r="J577" s="50"/>
      <c r="K577" s="51"/>
      <c r="L577" s="50"/>
      <c r="M577" s="50"/>
      <c r="N577" s="50"/>
      <c r="O577" s="50"/>
      <c r="P577" s="52"/>
      <c r="Q577" s="52"/>
    </row>
    <row r="578" spans="7:17" ht="15.75" customHeight="1" x14ac:dyDescent="0.35">
      <c r="G578" s="50"/>
      <c r="H578" s="50"/>
      <c r="I578" s="50"/>
      <c r="J578" s="50"/>
      <c r="K578" s="51"/>
      <c r="L578" s="50"/>
      <c r="M578" s="50"/>
      <c r="N578" s="50"/>
      <c r="O578" s="50"/>
      <c r="P578" s="52"/>
      <c r="Q578" s="52"/>
    </row>
    <row r="579" spans="7:17" ht="15.75" customHeight="1" x14ac:dyDescent="0.35">
      <c r="G579" s="50"/>
      <c r="H579" s="50"/>
      <c r="I579" s="50"/>
      <c r="J579" s="50"/>
      <c r="K579" s="51"/>
      <c r="L579" s="50"/>
      <c r="M579" s="50"/>
      <c r="N579" s="50"/>
      <c r="O579" s="50"/>
      <c r="P579" s="52"/>
      <c r="Q579" s="52"/>
    </row>
    <row r="580" spans="7:17" ht="15.75" customHeight="1" x14ac:dyDescent="0.35">
      <c r="G580" s="50"/>
      <c r="H580" s="50"/>
      <c r="I580" s="50"/>
      <c r="J580" s="50"/>
      <c r="K580" s="51"/>
      <c r="L580" s="50"/>
      <c r="M580" s="50"/>
      <c r="N580" s="50"/>
      <c r="O580" s="50"/>
      <c r="P580" s="52"/>
      <c r="Q580" s="52"/>
    </row>
    <row r="581" spans="7:17" ht="15.75" customHeight="1" x14ac:dyDescent="0.35">
      <c r="G581" s="50"/>
      <c r="H581" s="50"/>
      <c r="I581" s="50"/>
      <c r="J581" s="50"/>
      <c r="K581" s="51"/>
      <c r="L581" s="50"/>
      <c r="M581" s="50"/>
      <c r="N581" s="50"/>
      <c r="O581" s="50"/>
      <c r="P581" s="52"/>
      <c r="Q581" s="52"/>
    </row>
    <row r="582" spans="7:17" ht="15.75" customHeight="1" x14ac:dyDescent="0.35">
      <c r="G582" s="50"/>
      <c r="H582" s="50"/>
      <c r="I582" s="50"/>
      <c r="J582" s="50"/>
      <c r="K582" s="51"/>
      <c r="L582" s="50"/>
      <c r="M582" s="50"/>
      <c r="N582" s="50"/>
      <c r="O582" s="50"/>
      <c r="P582" s="52"/>
      <c r="Q582" s="52"/>
    </row>
    <row r="583" spans="7:17" ht="15.75" customHeight="1" x14ac:dyDescent="0.35">
      <c r="G583" s="50"/>
      <c r="H583" s="50"/>
      <c r="I583" s="50"/>
      <c r="J583" s="50"/>
      <c r="K583" s="51"/>
      <c r="L583" s="50"/>
      <c r="M583" s="50"/>
      <c r="N583" s="50"/>
      <c r="O583" s="50"/>
      <c r="P583" s="52"/>
      <c r="Q583" s="52"/>
    </row>
    <row r="584" spans="7:17" ht="15.75" customHeight="1" x14ac:dyDescent="0.35">
      <c r="G584" s="50"/>
      <c r="H584" s="50"/>
      <c r="I584" s="50"/>
      <c r="J584" s="50"/>
      <c r="K584" s="51"/>
      <c r="L584" s="50"/>
      <c r="M584" s="50"/>
      <c r="N584" s="50"/>
      <c r="O584" s="50"/>
      <c r="P584" s="52"/>
      <c r="Q584" s="52"/>
    </row>
    <row r="585" spans="7:17" ht="15.75" customHeight="1" x14ac:dyDescent="0.35">
      <c r="G585" s="50"/>
      <c r="H585" s="50"/>
      <c r="I585" s="50"/>
      <c r="J585" s="50"/>
      <c r="K585" s="51"/>
      <c r="L585" s="50"/>
      <c r="M585" s="50"/>
      <c r="N585" s="50"/>
      <c r="O585" s="50"/>
      <c r="P585" s="52"/>
      <c r="Q585" s="52"/>
    </row>
    <row r="586" spans="7:17" ht="15.75" customHeight="1" x14ac:dyDescent="0.35">
      <c r="G586" s="50"/>
      <c r="H586" s="50"/>
      <c r="I586" s="50"/>
      <c r="J586" s="50"/>
      <c r="K586" s="51"/>
      <c r="L586" s="50"/>
      <c r="M586" s="50"/>
      <c r="N586" s="50"/>
      <c r="O586" s="50"/>
      <c r="P586" s="52"/>
      <c r="Q586" s="52"/>
    </row>
    <row r="587" spans="7:17" ht="15.75" customHeight="1" x14ac:dyDescent="0.35">
      <c r="G587" s="50"/>
      <c r="H587" s="50"/>
      <c r="I587" s="50"/>
      <c r="J587" s="50"/>
      <c r="K587" s="51"/>
      <c r="L587" s="50"/>
      <c r="M587" s="50"/>
      <c r="N587" s="50"/>
      <c r="O587" s="50"/>
      <c r="P587" s="52"/>
      <c r="Q587" s="52"/>
    </row>
    <row r="588" spans="7:17" ht="15.75" customHeight="1" x14ac:dyDescent="0.35">
      <c r="G588" s="50"/>
      <c r="H588" s="50"/>
      <c r="I588" s="50"/>
      <c r="J588" s="50"/>
      <c r="K588" s="51"/>
      <c r="L588" s="50"/>
      <c r="M588" s="50"/>
      <c r="N588" s="50"/>
      <c r="O588" s="50"/>
      <c r="P588" s="52"/>
      <c r="Q588" s="52"/>
    </row>
    <row r="589" spans="7:17" ht="15.75" customHeight="1" x14ac:dyDescent="0.35">
      <c r="G589" s="50"/>
      <c r="H589" s="50"/>
      <c r="I589" s="50"/>
      <c r="J589" s="50"/>
      <c r="K589" s="51"/>
      <c r="L589" s="50"/>
      <c r="M589" s="50"/>
      <c r="N589" s="50"/>
      <c r="O589" s="50"/>
      <c r="P589" s="52"/>
      <c r="Q589" s="52"/>
    </row>
    <row r="590" spans="7:17" ht="15.75" customHeight="1" x14ac:dyDescent="0.35">
      <c r="G590" s="50"/>
      <c r="H590" s="50"/>
      <c r="I590" s="50"/>
      <c r="J590" s="50"/>
      <c r="K590" s="51"/>
      <c r="L590" s="50"/>
      <c r="M590" s="50"/>
      <c r="N590" s="50"/>
      <c r="O590" s="50"/>
      <c r="P590" s="52"/>
      <c r="Q590" s="52"/>
    </row>
    <row r="591" spans="7:17" ht="15.75" customHeight="1" x14ac:dyDescent="0.35">
      <c r="G591" s="50"/>
      <c r="H591" s="50"/>
      <c r="I591" s="50"/>
      <c r="J591" s="50"/>
      <c r="K591" s="51"/>
      <c r="L591" s="50"/>
      <c r="M591" s="50"/>
      <c r="N591" s="50"/>
      <c r="O591" s="50"/>
      <c r="P591" s="52"/>
      <c r="Q591" s="52"/>
    </row>
    <row r="592" spans="7:17" ht="15.75" customHeight="1" x14ac:dyDescent="0.35">
      <c r="G592" s="50"/>
      <c r="H592" s="50"/>
      <c r="I592" s="50"/>
      <c r="J592" s="50"/>
      <c r="K592" s="51"/>
      <c r="L592" s="50"/>
      <c r="M592" s="50"/>
      <c r="N592" s="50"/>
      <c r="O592" s="50"/>
      <c r="P592" s="52"/>
      <c r="Q592" s="52"/>
    </row>
    <row r="593" spans="7:17" ht="15.75" customHeight="1" x14ac:dyDescent="0.35">
      <c r="G593" s="50"/>
      <c r="H593" s="50"/>
      <c r="I593" s="50"/>
      <c r="J593" s="50"/>
      <c r="K593" s="51"/>
      <c r="L593" s="50"/>
      <c r="M593" s="50"/>
      <c r="N593" s="50"/>
      <c r="O593" s="50"/>
      <c r="P593" s="52"/>
      <c r="Q593" s="52"/>
    </row>
    <row r="594" spans="7:17" ht="15.75" customHeight="1" x14ac:dyDescent="0.35">
      <c r="G594" s="50"/>
      <c r="H594" s="50"/>
      <c r="I594" s="50"/>
      <c r="J594" s="50"/>
      <c r="K594" s="51"/>
      <c r="L594" s="50"/>
      <c r="M594" s="50"/>
      <c r="N594" s="50"/>
      <c r="O594" s="50"/>
      <c r="P594" s="52"/>
      <c r="Q594" s="52"/>
    </row>
    <row r="595" spans="7:17" ht="15.75" customHeight="1" x14ac:dyDescent="0.35">
      <c r="G595" s="50"/>
      <c r="H595" s="50"/>
      <c r="I595" s="50"/>
      <c r="J595" s="50"/>
      <c r="K595" s="51"/>
      <c r="L595" s="50"/>
      <c r="M595" s="50"/>
      <c r="N595" s="50"/>
      <c r="O595" s="50"/>
      <c r="P595" s="52"/>
      <c r="Q595" s="52"/>
    </row>
    <row r="596" spans="7:17" ht="15.75" customHeight="1" x14ac:dyDescent="0.35">
      <c r="G596" s="50"/>
      <c r="H596" s="50"/>
      <c r="I596" s="50"/>
      <c r="J596" s="50"/>
      <c r="K596" s="51"/>
      <c r="L596" s="50"/>
      <c r="M596" s="50"/>
      <c r="N596" s="50"/>
      <c r="O596" s="50"/>
      <c r="P596" s="52"/>
      <c r="Q596" s="52"/>
    </row>
    <row r="597" spans="7:17" ht="15.75" customHeight="1" x14ac:dyDescent="0.35">
      <c r="G597" s="50"/>
      <c r="H597" s="50"/>
      <c r="I597" s="50"/>
      <c r="J597" s="50"/>
      <c r="K597" s="51"/>
      <c r="L597" s="50"/>
      <c r="M597" s="50"/>
      <c r="N597" s="50"/>
      <c r="O597" s="50"/>
      <c r="P597" s="52"/>
      <c r="Q597" s="52"/>
    </row>
    <row r="598" spans="7:17" ht="15.75" customHeight="1" x14ac:dyDescent="0.35">
      <c r="G598" s="50"/>
      <c r="H598" s="50"/>
      <c r="I598" s="50"/>
      <c r="J598" s="50"/>
      <c r="K598" s="51"/>
      <c r="L598" s="50"/>
      <c r="M598" s="50"/>
      <c r="N598" s="50"/>
      <c r="O598" s="50"/>
      <c r="P598" s="52"/>
      <c r="Q598" s="52"/>
    </row>
    <row r="599" spans="7:17" ht="15.75" customHeight="1" x14ac:dyDescent="0.35">
      <c r="G599" s="50"/>
      <c r="H599" s="50"/>
      <c r="I599" s="50"/>
      <c r="J599" s="50"/>
      <c r="K599" s="51"/>
      <c r="L599" s="50"/>
      <c r="M599" s="50"/>
      <c r="N599" s="50"/>
      <c r="O599" s="50"/>
      <c r="P599" s="52"/>
      <c r="Q599" s="52"/>
    </row>
    <row r="600" spans="7:17" ht="15.75" customHeight="1" x14ac:dyDescent="0.35">
      <c r="G600" s="50"/>
      <c r="H600" s="50"/>
      <c r="I600" s="50"/>
      <c r="J600" s="50"/>
      <c r="K600" s="51"/>
      <c r="L600" s="50"/>
      <c r="M600" s="50"/>
      <c r="N600" s="50"/>
      <c r="O600" s="50"/>
      <c r="P600" s="52"/>
      <c r="Q600" s="52"/>
    </row>
    <row r="601" spans="7:17" ht="15.75" customHeight="1" x14ac:dyDescent="0.35">
      <c r="G601" s="50"/>
      <c r="H601" s="50"/>
      <c r="I601" s="50"/>
      <c r="J601" s="50"/>
      <c r="K601" s="51"/>
      <c r="L601" s="50"/>
      <c r="M601" s="50"/>
      <c r="N601" s="50"/>
      <c r="O601" s="50"/>
      <c r="P601" s="52"/>
      <c r="Q601" s="52"/>
    </row>
    <row r="602" spans="7:17" ht="15.75" customHeight="1" x14ac:dyDescent="0.35">
      <c r="G602" s="50"/>
      <c r="H602" s="50"/>
      <c r="I602" s="50"/>
      <c r="J602" s="50"/>
      <c r="K602" s="51"/>
      <c r="L602" s="50"/>
      <c r="M602" s="50"/>
      <c r="N602" s="50"/>
      <c r="O602" s="50"/>
      <c r="P602" s="52"/>
      <c r="Q602" s="52"/>
    </row>
    <row r="603" spans="7:17" ht="15.75" customHeight="1" x14ac:dyDescent="0.35">
      <c r="G603" s="50"/>
      <c r="H603" s="50"/>
      <c r="I603" s="50"/>
      <c r="J603" s="50"/>
      <c r="K603" s="51"/>
      <c r="L603" s="50"/>
      <c r="M603" s="50"/>
      <c r="N603" s="50"/>
      <c r="O603" s="50"/>
      <c r="P603" s="52"/>
      <c r="Q603" s="52"/>
    </row>
    <row r="604" spans="7:17" ht="15.75" customHeight="1" x14ac:dyDescent="0.35">
      <c r="G604" s="50"/>
      <c r="H604" s="50"/>
      <c r="I604" s="50"/>
      <c r="J604" s="50"/>
      <c r="K604" s="51"/>
      <c r="L604" s="50"/>
      <c r="M604" s="50"/>
      <c r="N604" s="50"/>
      <c r="O604" s="50"/>
      <c r="P604" s="52"/>
      <c r="Q604" s="52"/>
    </row>
    <row r="605" spans="7:17" ht="15.75" customHeight="1" x14ac:dyDescent="0.35">
      <c r="G605" s="50"/>
      <c r="H605" s="50"/>
      <c r="I605" s="50"/>
      <c r="J605" s="50"/>
      <c r="K605" s="51"/>
      <c r="L605" s="50"/>
      <c r="M605" s="50"/>
      <c r="N605" s="50"/>
      <c r="O605" s="50"/>
      <c r="P605" s="52"/>
      <c r="Q605" s="52"/>
    </row>
    <row r="606" spans="7:17" ht="15.75" customHeight="1" x14ac:dyDescent="0.35">
      <c r="G606" s="50"/>
      <c r="H606" s="50"/>
      <c r="I606" s="50"/>
      <c r="J606" s="50"/>
      <c r="K606" s="51"/>
      <c r="L606" s="50"/>
      <c r="M606" s="50"/>
      <c r="N606" s="50"/>
      <c r="O606" s="50"/>
      <c r="P606" s="52"/>
      <c r="Q606" s="52"/>
    </row>
    <row r="607" spans="7:17" ht="15.75" customHeight="1" x14ac:dyDescent="0.35">
      <c r="G607" s="50"/>
      <c r="H607" s="50"/>
      <c r="I607" s="50"/>
      <c r="J607" s="50"/>
      <c r="K607" s="51"/>
      <c r="L607" s="50"/>
      <c r="M607" s="50"/>
      <c r="N607" s="50"/>
      <c r="O607" s="50"/>
      <c r="P607" s="52"/>
      <c r="Q607" s="52"/>
    </row>
    <row r="608" spans="7:17" ht="15.75" customHeight="1" x14ac:dyDescent="0.35">
      <c r="G608" s="50"/>
      <c r="H608" s="50"/>
      <c r="I608" s="50"/>
      <c r="J608" s="50"/>
      <c r="K608" s="51"/>
      <c r="L608" s="50"/>
      <c r="M608" s="50"/>
      <c r="N608" s="50"/>
      <c r="O608" s="50"/>
      <c r="P608" s="52"/>
      <c r="Q608" s="52"/>
    </row>
    <row r="609" spans="7:17" ht="15.75" customHeight="1" x14ac:dyDescent="0.35">
      <c r="G609" s="50"/>
      <c r="H609" s="50"/>
      <c r="I609" s="50"/>
      <c r="J609" s="50"/>
      <c r="K609" s="51"/>
      <c r="L609" s="50"/>
      <c r="M609" s="50"/>
      <c r="N609" s="50"/>
      <c r="O609" s="50"/>
      <c r="P609" s="52"/>
      <c r="Q609" s="52"/>
    </row>
    <row r="610" spans="7:17" ht="15.75" customHeight="1" x14ac:dyDescent="0.35">
      <c r="G610" s="50"/>
      <c r="H610" s="50"/>
      <c r="I610" s="50"/>
      <c r="J610" s="50"/>
      <c r="K610" s="51"/>
      <c r="L610" s="50"/>
      <c r="M610" s="50"/>
      <c r="N610" s="50"/>
      <c r="O610" s="50"/>
      <c r="P610" s="52"/>
      <c r="Q610" s="52"/>
    </row>
    <row r="611" spans="7:17" ht="15.75" customHeight="1" x14ac:dyDescent="0.35">
      <c r="G611" s="50"/>
      <c r="H611" s="50"/>
      <c r="I611" s="50"/>
      <c r="J611" s="50"/>
      <c r="K611" s="51"/>
      <c r="L611" s="50"/>
      <c r="M611" s="50"/>
      <c r="N611" s="50"/>
      <c r="O611" s="50"/>
      <c r="P611" s="52"/>
      <c r="Q611" s="52"/>
    </row>
    <row r="612" spans="7:17" ht="15.75" customHeight="1" x14ac:dyDescent="0.35">
      <c r="G612" s="50"/>
      <c r="H612" s="50"/>
      <c r="I612" s="50"/>
      <c r="J612" s="50"/>
      <c r="K612" s="51"/>
      <c r="L612" s="50"/>
      <c r="M612" s="50"/>
      <c r="N612" s="50"/>
      <c r="O612" s="50"/>
      <c r="P612" s="52"/>
      <c r="Q612" s="52"/>
    </row>
    <row r="613" spans="7:17" ht="15.75" customHeight="1" x14ac:dyDescent="0.35">
      <c r="G613" s="50"/>
      <c r="H613" s="50"/>
      <c r="I613" s="50"/>
      <c r="J613" s="50"/>
      <c r="K613" s="51"/>
      <c r="L613" s="50"/>
      <c r="M613" s="50"/>
      <c r="N613" s="50"/>
      <c r="O613" s="50"/>
      <c r="P613" s="52"/>
      <c r="Q613" s="52"/>
    </row>
    <row r="614" spans="7:17" ht="15.75" customHeight="1" x14ac:dyDescent="0.35">
      <c r="G614" s="50"/>
      <c r="H614" s="50"/>
      <c r="I614" s="50"/>
      <c r="J614" s="50"/>
      <c r="K614" s="51"/>
      <c r="L614" s="50"/>
      <c r="M614" s="50"/>
      <c r="N614" s="50"/>
      <c r="O614" s="50"/>
      <c r="P614" s="52"/>
      <c r="Q614" s="52"/>
    </row>
    <row r="615" spans="7:17" ht="15.75" customHeight="1" x14ac:dyDescent="0.35">
      <c r="G615" s="50"/>
      <c r="H615" s="50"/>
      <c r="I615" s="50"/>
      <c r="J615" s="50"/>
      <c r="K615" s="51"/>
      <c r="L615" s="50"/>
      <c r="M615" s="50"/>
      <c r="N615" s="50"/>
      <c r="O615" s="50"/>
      <c r="P615" s="52"/>
      <c r="Q615" s="52"/>
    </row>
    <row r="616" spans="7:17" ht="15.75" customHeight="1" x14ac:dyDescent="0.35">
      <c r="G616" s="50"/>
      <c r="H616" s="50"/>
      <c r="I616" s="50"/>
      <c r="J616" s="50"/>
      <c r="K616" s="51"/>
      <c r="L616" s="50"/>
      <c r="M616" s="50"/>
      <c r="N616" s="50"/>
      <c r="O616" s="50"/>
      <c r="P616" s="52"/>
      <c r="Q616" s="52"/>
    </row>
    <row r="617" spans="7:17" ht="15.75" customHeight="1" x14ac:dyDescent="0.35">
      <c r="G617" s="50"/>
      <c r="H617" s="50"/>
      <c r="I617" s="50"/>
      <c r="J617" s="50"/>
      <c r="K617" s="51"/>
      <c r="L617" s="50"/>
      <c r="M617" s="50"/>
      <c r="N617" s="50"/>
      <c r="O617" s="50"/>
      <c r="P617" s="52"/>
      <c r="Q617" s="52"/>
    </row>
    <row r="618" spans="7:17" ht="15.75" customHeight="1" x14ac:dyDescent="0.35">
      <c r="G618" s="50"/>
      <c r="H618" s="50"/>
      <c r="I618" s="50"/>
      <c r="J618" s="50"/>
      <c r="K618" s="51"/>
      <c r="L618" s="50"/>
      <c r="M618" s="50"/>
      <c r="N618" s="50"/>
      <c r="O618" s="50"/>
      <c r="P618" s="52"/>
      <c r="Q618" s="52"/>
    </row>
    <row r="619" spans="7:17" ht="15.75" customHeight="1" x14ac:dyDescent="0.35">
      <c r="G619" s="50"/>
      <c r="H619" s="50"/>
      <c r="I619" s="50"/>
      <c r="J619" s="50"/>
      <c r="K619" s="51"/>
      <c r="L619" s="50"/>
      <c r="M619" s="50"/>
      <c r="N619" s="50"/>
      <c r="O619" s="50"/>
      <c r="P619" s="52"/>
      <c r="Q619" s="52"/>
    </row>
    <row r="620" spans="7:17" ht="15.75" customHeight="1" x14ac:dyDescent="0.35">
      <c r="G620" s="50"/>
      <c r="H620" s="50"/>
      <c r="I620" s="50"/>
      <c r="J620" s="50"/>
      <c r="K620" s="51"/>
      <c r="L620" s="50"/>
      <c r="M620" s="50"/>
      <c r="N620" s="50"/>
      <c r="O620" s="50"/>
      <c r="P620" s="52"/>
      <c r="Q620" s="52"/>
    </row>
    <row r="621" spans="7:17" ht="15.75" customHeight="1" x14ac:dyDescent="0.35">
      <c r="G621" s="50"/>
      <c r="H621" s="50"/>
      <c r="I621" s="50"/>
      <c r="J621" s="50"/>
      <c r="K621" s="51"/>
      <c r="L621" s="50"/>
      <c r="M621" s="50"/>
      <c r="N621" s="50"/>
      <c r="O621" s="50"/>
      <c r="P621" s="52"/>
      <c r="Q621" s="52"/>
    </row>
    <row r="622" spans="7:17" ht="15.75" customHeight="1" x14ac:dyDescent="0.35">
      <c r="G622" s="50"/>
      <c r="H622" s="50"/>
      <c r="I622" s="50"/>
      <c r="J622" s="50"/>
      <c r="K622" s="51"/>
      <c r="L622" s="50"/>
      <c r="M622" s="50"/>
      <c r="N622" s="50"/>
      <c r="O622" s="50"/>
      <c r="P622" s="52"/>
      <c r="Q622" s="52"/>
    </row>
    <row r="623" spans="7:17" ht="15.75" customHeight="1" x14ac:dyDescent="0.35">
      <c r="G623" s="50"/>
      <c r="H623" s="50"/>
      <c r="I623" s="50"/>
      <c r="J623" s="50"/>
      <c r="K623" s="51"/>
      <c r="L623" s="50"/>
      <c r="M623" s="50"/>
      <c r="N623" s="50"/>
      <c r="O623" s="50"/>
      <c r="P623" s="52"/>
      <c r="Q623" s="52"/>
    </row>
    <row r="624" spans="7:17" ht="15.75" customHeight="1" x14ac:dyDescent="0.35">
      <c r="G624" s="50"/>
      <c r="H624" s="50"/>
      <c r="I624" s="50"/>
      <c r="J624" s="50"/>
      <c r="K624" s="51"/>
      <c r="L624" s="50"/>
      <c r="M624" s="50"/>
      <c r="N624" s="50"/>
      <c r="O624" s="50"/>
      <c r="P624" s="52"/>
      <c r="Q624" s="52"/>
    </row>
    <row r="625" spans="7:17" ht="15.75" customHeight="1" x14ac:dyDescent="0.35">
      <c r="G625" s="50"/>
      <c r="H625" s="50"/>
      <c r="I625" s="50"/>
      <c r="J625" s="50"/>
      <c r="K625" s="51"/>
      <c r="L625" s="50"/>
      <c r="M625" s="50"/>
      <c r="N625" s="50"/>
      <c r="O625" s="50"/>
      <c r="P625" s="52"/>
      <c r="Q625" s="52"/>
    </row>
    <row r="626" spans="7:17" ht="15.75" customHeight="1" x14ac:dyDescent="0.35">
      <c r="G626" s="50"/>
      <c r="H626" s="50"/>
      <c r="I626" s="50"/>
      <c r="J626" s="50"/>
      <c r="K626" s="51"/>
      <c r="L626" s="50"/>
      <c r="M626" s="50"/>
      <c r="N626" s="50"/>
      <c r="O626" s="50"/>
      <c r="P626" s="52"/>
      <c r="Q626" s="52"/>
    </row>
    <row r="627" spans="7:17" ht="15.75" customHeight="1" x14ac:dyDescent="0.35">
      <c r="G627" s="50"/>
      <c r="H627" s="50"/>
      <c r="I627" s="50"/>
      <c r="J627" s="50"/>
      <c r="K627" s="51"/>
      <c r="L627" s="50"/>
      <c r="M627" s="50"/>
      <c r="N627" s="50"/>
      <c r="O627" s="50"/>
      <c r="P627" s="52"/>
      <c r="Q627" s="52"/>
    </row>
    <row r="628" spans="7:17" ht="15.75" customHeight="1" x14ac:dyDescent="0.35">
      <c r="G628" s="50"/>
      <c r="H628" s="50"/>
      <c r="I628" s="50"/>
      <c r="J628" s="50"/>
      <c r="K628" s="51"/>
      <c r="L628" s="50"/>
      <c r="M628" s="50"/>
      <c r="N628" s="50"/>
      <c r="O628" s="50"/>
      <c r="P628" s="52"/>
      <c r="Q628" s="52"/>
    </row>
    <row r="629" spans="7:17" ht="15.75" customHeight="1" x14ac:dyDescent="0.35">
      <c r="G629" s="50"/>
      <c r="H629" s="50"/>
      <c r="I629" s="50"/>
      <c r="J629" s="50"/>
      <c r="K629" s="51"/>
      <c r="L629" s="50"/>
      <c r="M629" s="50"/>
      <c r="N629" s="50"/>
      <c r="O629" s="50"/>
      <c r="P629" s="52"/>
      <c r="Q629" s="52"/>
    </row>
    <row r="630" spans="7:17" ht="15.75" customHeight="1" x14ac:dyDescent="0.35">
      <c r="G630" s="50"/>
      <c r="H630" s="50"/>
      <c r="I630" s="50"/>
      <c r="J630" s="50"/>
      <c r="K630" s="51"/>
      <c r="L630" s="50"/>
      <c r="M630" s="50"/>
      <c r="N630" s="50"/>
      <c r="O630" s="50"/>
      <c r="P630" s="52"/>
      <c r="Q630" s="52"/>
    </row>
    <row r="631" spans="7:17" ht="15.75" customHeight="1" x14ac:dyDescent="0.35">
      <c r="G631" s="50"/>
      <c r="H631" s="50"/>
      <c r="I631" s="50"/>
      <c r="J631" s="50"/>
      <c r="K631" s="51"/>
      <c r="L631" s="50"/>
      <c r="M631" s="50"/>
      <c r="N631" s="50"/>
      <c r="O631" s="50"/>
      <c r="P631" s="52"/>
      <c r="Q631" s="52"/>
    </row>
    <row r="632" spans="7:17" ht="15.75" customHeight="1" x14ac:dyDescent="0.35">
      <c r="G632" s="50"/>
      <c r="H632" s="50"/>
      <c r="I632" s="50"/>
      <c r="J632" s="50"/>
      <c r="K632" s="51"/>
      <c r="L632" s="50"/>
      <c r="M632" s="50"/>
      <c r="N632" s="50"/>
      <c r="O632" s="50"/>
      <c r="P632" s="52"/>
      <c r="Q632" s="52"/>
    </row>
    <row r="633" spans="7:17" ht="15.75" customHeight="1" x14ac:dyDescent="0.35">
      <c r="G633" s="50"/>
      <c r="H633" s="50"/>
      <c r="I633" s="50"/>
      <c r="J633" s="50"/>
      <c r="K633" s="51"/>
      <c r="L633" s="50"/>
      <c r="M633" s="50"/>
      <c r="N633" s="50"/>
      <c r="O633" s="50"/>
      <c r="P633" s="52"/>
      <c r="Q633" s="52"/>
    </row>
    <row r="634" spans="7:17" ht="15.75" customHeight="1" x14ac:dyDescent="0.35">
      <c r="G634" s="50"/>
      <c r="H634" s="50"/>
      <c r="I634" s="50"/>
      <c r="J634" s="50"/>
      <c r="K634" s="51"/>
      <c r="L634" s="50"/>
      <c r="M634" s="50"/>
      <c r="N634" s="50"/>
      <c r="O634" s="50"/>
      <c r="P634" s="52"/>
      <c r="Q634" s="52"/>
    </row>
    <row r="635" spans="7:17" ht="15.75" customHeight="1" x14ac:dyDescent="0.35">
      <c r="G635" s="50"/>
      <c r="H635" s="50"/>
      <c r="I635" s="50"/>
      <c r="J635" s="50"/>
      <c r="K635" s="51"/>
      <c r="L635" s="50"/>
      <c r="M635" s="50"/>
      <c r="N635" s="50"/>
      <c r="O635" s="50"/>
      <c r="P635" s="52"/>
      <c r="Q635" s="52"/>
    </row>
    <row r="636" spans="7:17" ht="15.75" customHeight="1" x14ac:dyDescent="0.35">
      <c r="G636" s="50"/>
      <c r="H636" s="50"/>
      <c r="I636" s="50"/>
      <c r="J636" s="50"/>
      <c r="K636" s="51"/>
      <c r="L636" s="50"/>
      <c r="M636" s="50"/>
      <c r="N636" s="50"/>
      <c r="O636" s="50"/>
      <c r="P636" s="52"/>
      <c r="Q636" s="52"/>
    </row>
    <row r="637" spans="7:17" ht="15.75" customHeight="1" x14ac:dyDescent="0.35">
      <c r="G637" s="50"/>
      <c r="H637" s="50"/>
      <c r="I637" s="50"/>
      <c r="J637" s="50"/>
      <c r="K637" s="51"/>
      <c r="L637" s="50"/>
      <c r="M637" s="50"/>
      <c r="N637" s="50"/>
      <c r="O637" s="50"/>
      <c r="P637" s="52"/>
      <c r="Q637" s="52"/>
    </row>
    <row r="638" spans="7:17" ht="15.75" customHeight="1" x14ac:dyDescent="0.35">
      <c r="G638" s="50"/>
      <c r="H638" s="50"/>
      <c r="I638" s="50"/>
      <c r="J638" s="50"/>
      <c r="K638" s="51"/>
      <c r="L638" s="50"/>
      <c r="M638" s="50"/>
      <c r="N638" s="50"/>
      <c r="O638" s="50"/>
      <c r="P638" s="52"/>
      <c r="Q638" s="52"/>
    </row>
    <row r="639" spans="7:17" ht="15.75" customHeight="1" x14ac:dyDescent="0.35">
      <c r="G639" s="50"/>
      <c r="H639" s="50"/>
      <c r="I639" s="50"/>
      <c r="J639" s="50"/>
      <c r="K639" s="51"/>
      <c r="L639" s="50"/>
      <c r="M639" s="50"/>
      <c r="N639" s="50"/>
      <c r="O639" s="50"/>
      <c r="P639" s="52"/>
      <c r="Q639" s="52"/>
    </row>
    <row r="640" spans="7:17" ht="15.75" customHeight="1" x14ac:dyDescent="0.35">
      <c r="G640" s="50"/>
      <c r="H640" s="50"/>
      <c r="I640" s="50"/>
      <c r="J640" s="50"/>
      <c r="K640" s="51"/>
      <c r="L640" s="50"/>
      <c r="M640" s="50"/>
      <c r="N640" s="50"/>
      <c r="O640" s="50"/>
      <c r="P640" s="52"/>
      <c r="Q640" s="52"/>
    </row>
    <row r="641" spans="7:17" ht="15.75" customHeight="1" x14ac:dyDescent="0.35">
      <c r="G641" s="50"/>
      <c r="H641" s="50"/>
      <c r="I641" s="50"/>
      <c r="J641" s="50"/>
      <c r="K641" s="51"/>
      <c r="L641" s="50"/>
      <c r="M641" s="50"/>
      <c r="N641" s="50"/>
      <c r="O641" s="50"/>
      <c r="P641" s="52"/>
      <c r="Q641" s="52"/>
    </row>
    <row r="642" spans="7:17" ht="15.75" customHeight="1" x14ac:dyDescent="0.35">
      <c r="G642" s="50"/>
      <c r="H642" s="50"/>
      <c r="I642" s="50"/>
      <c r="J642" s="50"/>
      <c r="K642" s="51"/>
      <c r="L642" s="50"/>
      <c r="M642" s="50"/>
      <c r="N642" s="50"/>
      <c r="O642" s="50"/>
      <c r="P642" s="52"/>
      <c r="Q642" s="52"/>
    </row>
    <row r="643" spans="7:17" ht="15.75" customHeight="1" x14ac:dyDescent="0.35">
      <c r="G643" s="50"/>
      <c r="H643" s="50"/>
      <c r="I643" s="50"/>
      <c r="J643" s="50"/>
      <c r="K643" s="51"/>
      <c r="L643" s="50"/>
      <c r="M643" s="50"/>
      <c r="N643" s="50"/>
      <c r="O643" s="50"/>
      <c r="P643" s="52"/>
      <c r="Q643" s="52"/>
    </row>
    <row r="644" spans="7:17" ht="15.75" customHeight="1" x14ac:dyDescent="0.35">
      <c r="G644" s="50"/>
      <c r="H644" s="50"/>
      <c r="I644" s="50"/>
      <c r="J644" s="50"/>
      <c r="K644" s="51"/>
      <c r="L644" s="50"/>
      <c r="M644" s="50"/>
      <c r="N644" s="50"/>
      <c r="O644" s="50"/>
      <c r="P644" s="52"/>
      <c r="Q644" s="52"/>
    </row>
    <row r="645" spans="7:17" ht="15.75" customHeight="1" x14ac:dyDescent="0.35">
      <c r="G645" s="50"/>
      <c r="H645" s="50"/>
      <c r="I645" s="50"/>
      <c r="J645" s="50"/>
      <c r="K645" s="51"/>
      <c r="L645" s="50"/>
      <c r="M645" s="50"/>
      <c r="N645" s="50"/>
      <c r="O645" s="50"/>
      <c r="P645" s="52"/>
      <c r="Q645" s="52"/>
    </row>
    <row r="646" spans="7:17" ht="15.75" customHeight="1" x14ac:dyDescent="0.35">
      <c r="G646" s="50"/>
      <c r="H646" s="50"/>
      <c r="I646" s="50"/>
      <c r="J646" s="50"/>
      <c r="K646" s="51"/>
      <c r="L646" s="50"/>
      <c r="M646" s="50"/>
      <c r="N646" s="50"/>
      <c r="O646" s="50"/>
      <c r="P646" s="52"/>
      <c r="Q646" s="52"/>
    </row>
    <row r="647" spans="7:17" ht="15.75" customHeight="1" x14ac:dyDescent="0.35">
      <c r="G647" s="50"/>
      <c r="H647" s="50"/>
      <c r="I647" s="50"/>
      <c r="J647" s="50"/>
      <c r="K647" s="51"/>
      <c r="L647" s="50"/>
      <c r="M647" s="50"/>
      <c r="N647" s="50"/>
      <c r="O647" s="50"/>
      <c r="P647" s="52"/>
      <c r="Q647" s="52"/>
    </row>
    <row r="648" spans="7:17" ht="15.75" customHeight="1" x14ac:dyDescent="0.35">
      <c r="G648" s="50"/>
      <c r="H648" s="50"/>
      <c r="I648" s="50"/>
      <c r="J648" s="50"/>
      <c r="K648" s="51"/>
      <c r="L648" s="50"/>
      <c r="M648" s="50"/>
      <c r="N648" s="50"/>
      <c r="O648" s="50"/>
      <c r="P648" s="52"/>
      <c r="Q648" s="52"/>
    </row>
    <row r="649" spans="7:17" ht="15.75" customHeight="1" x14ac:dyDescent="0.35">
      <c r="G649" s="50"/>
      <c r="H649" s="50"/>
      <c r="I649" s="50"/>
      <c r="J649" s="50"/>
      <c r="K649" s="51"/>
      <c r="L649" s="50"/>
      <c r="M649" s="50"/>
      <c r="N649" s="50"/>
      <c r="O649" s="50"/>
      <c r="P649" s="52"/>
      <c r="Q649" s="52"/>
    </row>
    <row r="650" spans="7:17" ht="15.75" customHeight="1" x14ac:dyDescent="0.35">
      <c r="G650" s="50"/>
      <c r="H650" s="50"/>
      <c r="I650" s="50"/>
      <c r="J650" s="50"/>
      <c r="K650" s="51"/>
      <c r="L650" s="50"/>
      <c r="M650" s="50"/>
      <c r="N650" s="50"/>
      <c r="O650" s="50"/>
      <c r="P650" s="52"/>
      <c r="Q650" s="52"/>
    </row>
    <row r="651" spans="7:17" ht="15.75" customHeight="1" x14ac:dyDescent="0.35">
      <c r="G651" s="50"/>
      <c r="H651" s="50"/>
      <c r="I651" s="50"/>
      <c r="J651" s="50"/>
      <c r="K651" s="51"/>
      <c r="L651" s="50"/>
      <c r="M651" s="50"/>
      <c r="N651" s="50"/>
      <c r="O651" s="50"/>
      <c r="P651" s="52"/>
      <c r="Q651" s="52"/>
    </row>
    <row r="652" spans="7:17" ht="15.75" customHeight="1" x14ac:dyDescent="0.35">
      <c r="G652" s="50"/>
      <c r="H652" s="50"/>
      <c r="I652" s="50"/>
      <c r="J652" s="50"/>
      <c r="K652" s="51"/>
      <c r="L652" s="50"/>
      <c r="M652" s="50"/>
      <c r="N652" s="50"/>
      <c r="O652" s="50"/>
      <c r="P652" s="52"/>
      <c r="Q652" s="52"/>
    </row>
    <row r="653" spans="7:17" ht="15.75" customHeight="1" x14ac:dyDescent="0.35">
      <c r="G653" s="50"/>
      <c r="H653" s="50"/>
      <c r="I653" s="50"/>
      <c r="J653" s="50"/>
      <c r="K653" s="51"/>
      <c r="L653" s="50"/>
      <c r="M653" s="50"/>
      <c r="N653" s="50"/>
      <c r="O653" s="50"/>
      <c r="P653" s="52"/>
      <c r="Q653" s="52"/>
    </row>
    <row r="654" spans="7:17" ht="15.75" customHeight="1" x14ac:dyDescent="0.35">
      <c r="G654" s="50"/>
      <c r="H654" s="50"/>
      <c r="I654" s="50"/>
      <c r="J654" s="50"/>
      <c r="K654" s="51"/>
      <c r="L654" s="50"/>
      <c r="M654" s="50"/>
      <c r="N654" s="50"/>
      <c r="O654" s="50"/>
      <c r="P654" s="52"/>
      <c r="Q654" s="52"/>
    </row>
    <row r="655" spans="7:17" ht="15.75" customHeight="1" x14ac:dyDescent="0.35">
      <c r="G655" s="50"/>
      <c r="H655" s="50"/>
      <c r="I655" s="50"/>
      <c r="J655" s="50"/>
      <c r="K655" s="51"/>
      <c r="L655" s="50"/>
      <c r="M655" s="50"/>
      <c r="N655" s="50"/>
      <c r="O655" s="50"/>
      <c r="P655" s="52"/>
      <c r="Q655" s="52"/>
    </row>
    <row r="656" spans="7:17" ht="15.75" customHeight="1" x14ac:dyDescent="0.35">
      <c r="G656" s="50"/>
      <c r="H656" s="50"/>
      <c r="I656" s="50"/>
      <c r="J656" s="50"/>
      <c r="K656" s="51"/>
      <c r="L656" s="50"/>
      <c r="M656" s="50"/>
      <c r="N656" s="50"/>
      <c r="O656" s="50"/>
      <c r="P656" s="52"/>
      <c r="Q656" s="52"/>
    </row>
    <row r="657" spans="7:17" ht="15.75" customHeight="1" x14ac:dyDescent="0.35">
      <c r="G657" s="50"/>
      <c r="H657" s="50"/>
      <c r="I657" s="50"/>
      <c r="J657" s="50"/>
      <c r="K657" s="51"/>
      <c r="L657" s="50"/>
      <c r="M657" s="50"/>
      <c r="N657" s="50"/>
      <c r="O657" s="50"/>
      <c r="P657" s="52"/>
      <c r="Q657" s="52"/>
    </row>
    <row r="658" spans="7:17" ht="15.75" customHeight="1" x14ac:dyDescent="0.35">
      <c r="G658" s="50"/>
      <c r="H658" s="50"/>
      <c r="I658" s="50"/>
      <c r="J658" s="50"/>
      <c r="K658" s="51"/>
      <c r="L658" s="50"/>
      <c r="M658" s="50"/>
      <c r="N658" s="50"/>
      <c r="O658" s="50"/>
      <c r="P658" s="52"/>
      <c r="Q658" s="52"/>
    </row>
    <row r="659" spans="7:17" ht="15.75" customHeight="1" x14ac:dyDescent="0.35">
      <c r="G659" s="50"/>
      <c r="H659" s="50"/>
      <c r="I659" s="50"/>
      <c r="J659" s="50"/>
      <c r="K659" s="51"/>
      <c r="L659" s="50"/>
      <c r="M659" s="50"/>
      <c r="N659" s="50"/>
      <c r="O659" s="50"/>
      <c r="P659" s="52"/>
      <c r="Q659" s="52"/>
    </row>
    <row r="660" spans="7:17" ht="15.75" customHeight="1" x14ac:dyDescent="0.35">
      <c r="G660" s="50"/>
      <c r="H660" s="50"/>
      <c r="I660" s="50"/>
      <c r="J660" s="50"/>
      <c r="K660" s="51"/>
      <c r="L660" s="50"/>
      <c r="M660" s="50"/>
      <c r="N660" s="50"/>
      <c r="O660" s="50"/>
      <c r="P660" s="52"/>
      <c r="Q660" s="52"/>
    </row>
    <row r="661" spans="7:17" ht="15.75" customHeight="1" x14ac:dyDescent="0.35">
      <c r="G661" s="50"/>
      <c r="H661" s="50"/>
      <c r="I661" s="50"/>
      <c r="J661" s="50"/>
      <c r="K661" s="51"/>
      <c r="L661" s="50"/>
      <c r="M661" s="50"/>
      <c r="N661" s="50"/>
      <c r="O661" s="50"/>
      <c r="P661" s="52"/>
      <c r="Q661" s="52"/>
    </row>
    <row r="662" spans="7:17" ht="15.75" customHeight="1" x14ac:dyDescent="0.35">
      <c r="G662" s="50"/>
      <c r="H662" s="50"/>
      <c r="I662" s="50"/>
      <c r="J662" s="50"/>
      <c r="K662" s="51"/>
      <c r="L662" s="50"/>
      <c r="M662" s="50"/>
      <c r="N662" s="50"/>
      <c r="O662" s="50"/>
      <c r="P662" s="52"/>
      <c r="Q662" s="52"/>
    </row>
    <row r="663" spans="7:17" ht="15.75" customHeight="1" x14ac:dyDescent="0.35">
      <c r="G663" s="50"/>
      <c r="H663" s="50"/>
      <c r="I663" s="50"/>
      <c r="J663" s="50"/>
      <c r="K663" s="51"/>
      <c r="L663" s="50"/>
      <c r="M663" s="50"/>
      <c r="N663" s="50"/>
      <c r="O663" s="50"/>
      <c r="P663" s="52"/>
      <c r="Q663" s="52"/>
    </row>
    <row r="664" spans="7:17" ht="15.75" customHeight="1" x14ac:dyDescent="0.35">
      <c r="G664" s="50"/>
      <c r="H664" s="50"/>
      <c r="I664" s="50"/>
      <c r="J664" s="50"/>
      <c r="K664" s="51"/>
      <c r="L664" s="50"/>
      <c r="M664" s="50"/>
      <c r="N664" s="50"/>
      <c r="O664" s="50"/>
      <c r="P664" s="52"/>
      <c r="Q664" s="52"/>
    </row>
    <row r="665" spans="7:17" ht="15.75" customHeight="1" x14ac:dyDescent="0.35">
      <c r="G665" s="50"/>
      <c r="H665" s="50"/>
      <c r="I665" s="50"/>
      <c r="J665" s="50"/>
      <c r="K665" s="51"/>
      <c r="L665" s="50"/>
      <c r="M665" s="50"/>
      <c r="N665" s="50"/>
      <c r="O665" s="50"/>
      <c r="P665" s="52"/>
      <c r="Q665" s="52"/>
    </row>
    <row r="666" spans="7:17" ht="15.75" customHeight="1" x14ac:dyDescent="0.35">
      <c r="G666" s="50"/>
      <c r="H666" s="50"/>
      <c r="I666" s="50"/>
      <c r="J666" s="50"/>
      <c r="K666" s="51"/>
      <c r="L666" s="50"/>
      <c r="M666" s="50"/>
      <c r="N666" s="50"/>
      <c r="O666" s="50"/>
      <c r="P666" s="52"/>
      <c r="Q666" s="52"/>
    </row>
    <row r="667" spans="7:17" ht="15.75" customHeight="1" x14ac:dyDescent="0.35">
      <c r="G667" s="50"/>
      <c r="H667" s="50"/>
      <c r="I667" s="50"/>
      <c r="J667" s="50"/>
      <c r="K667" s="51"/>
      <c r="L667" s="50"/>
      <c r="M667" s="50"/>
      <c r="N667" s="50"/>
      <c r="O667" s="50"/>
      <c r="P667" s="52"/>
      <c r="Q667" s="52"/>
    </row>
    <row r="668" spans="7:17" ht="15.75" customHeight="1" x14ac:dyDescent="0.35">
      <c r="G668" s="50"/>
      <c r="H668" s="50"/>
      <c r="I668" s="50"/>
      <c r="J668" s="50"/>
      <c r="K668" s="51"/>
      <c r="L668" s="50"/>
      <c r="M668" s="50"/>
      <c r="N668" s="50"/>
      <c r="O668" s="50"/>
      <c r="P668" s="52"/>
      <c r="Q668" s="52"/>
    </row>
    <row r="669" spans="7:17" ht="15.75" customHeight="1" x14ac:dyDescent="0.35">
      <c r="G669" s="50"/>
      <c r="H669" s="50"/>
      <c r="I669" s="50"/>
      <c r="J669" s="50"/>
      <c r="K669" s="51"/>
      <c r="L669" s="50"/>
      <c r="M669" s="50"/>
      <c r="N669" s="50"/>
      <c r="O669" s="50"/>
      <c r="P669" s="52"/>
      <c r="Q669" s="52"/>
    </row>
    <row r="670" spans="7:17" ht="15.75" customHeight="1" x14ac:dyDescent="0.35">
      <c r="G670" s="50"/>
      <c r="H670" s="50"/>
      <c r="I670" s="50"/>
      <c r="J670" s="50"/>
      <c r="K670" s="51"/>
      <c r="L670" s="50"/>
      <c r="M670" s="50"/>
      <c r="N670" s="50"/>
      <c r="O670" s="50"/>
      <c r="P670" s="52"/>
      <c r="Q670" s="52"/>
    </row>
    <row r="671" spans="7:17" ht="15.75" customHeight="1" x14ac:dyDescent="0.35">
      <c r="G671" s="50"/>
      <c r="H671" s="50"/>
      <c r="I671" s="50"/>
      <c r="J671" s="50"/>
      <c r="K671" s="51"/>
      <c r="L671" s="50"/>
      <c r="M671" s="50"/>
      <c r="N671" s="50"/>
      <c r="O671" s="50"/>
      <c r="P671" s="52"/>
      <c r="Q671" s="52"/>
    </row>
    <row r="672" spans="7:17" ht="15.75" customHeight="1" x14ac:dyDescent="0.35">
      <c r="G672" s="50"/>
      <c r="H672" s="50"/>
      <c r="I672" s="50"/>
      <c r="J672" s="50"/>
      <c r="K672" s="51"/>
      <c r="L672" s="50"/>
      <c r="M672" s="50"/>
      <c r="N672" s="50"/>
      <c r="O672" s="50"/>
      <c r="P672" s="52"/>
      <c r="Q672" s="52"/>
    </row>
    <row r="673" spans="7:17" ht="15.75" customHeight="1" x14ac:dyDescent="0.35">
      <c r="G673" s="50"/>
      <c r="H673" s="50"/>
      <c r="I673" s="50"/>
      <c r="J673" s="50"/>
      <c r="K673" s="51"/>
      <c r="L673" s="50"/>
      <c r="M673" s="50"/>
      <c r="N673" s="50"/>
      <c r="O673" s="50"/>
      <c r="P673" s="52"/>
      <c r="Q673" s="52"/>
    </row>
    <row r="674" spans="7:17" ht="15.75" customHeight="1" x14ac:dyDescent="0.35">
      <c r="G674" s="50"/>
      <c r="H674" s="50"/>
      <c r="I674" s="50"/>
      <c r="J674" s="50"/>
      <c r="K674" s="51"/>
      <c r="L674" s="50"/>
      <c r="M674" s="50"/>
      <c r="N674" s="50"/>
      <c r="O674" s="50"/>
      <c r="P674" s="52"/>
      <c r="Q674" s="52"/>
    </row>
    <row r="675" spans="7:17" ht="15.75" customHeight="1" x14ac:dyDescent="0.35">
      <c r="G675" s="50"/>
      <c r="H675" s="50"/>
      <c r="I675" s="50"/>
      <c r="J675" s="50"/>
      <c r="K675" s="51"/>
      <c r="L675" s="50"/>
      <c r="M675" s="50"/>
      <c r="N675" s="50"/>
      <c r="O675" s="50"/>
      <c r="P675" s="52"/>
      <c r="Q675" s="52"/>
    </row>
    <row r="676" spans="7:17" ht="15.75" customHeight="1" x14ac:dyDescent="0.35">
      <c r="G676" s="50"/>
      <c r="H676" s="50"/>
      <c r="I676" s="50"/>
      <c r="J676" s="50"/>
      <c r="K676" s="51"/>
      <c r="L676" s="50"/>
      <c r="M676" s="50"/>
      <c r="N676" s="50"/>
      <c r="O676" s="50"/>
      <c r="P676" s="52"/>
      <c r="Q676" s="52"/>
    </row>
    <row r="677" spans="7:17" ht="15.75" customHeight="1" x14ac:dyDescent="0.35">
      <c r="G677" s="50"/>
      <c r="H677" s="50"/>
      <c r="I677" s="50"/>
      <c r="J677" s="50"/>
      <c r="K677" s="51"/>
      <c r="L677" s="50"/>
      <c r="M677" s="50"/>
      <c r="N677" s="50"/>
      <c r="O677" s="50"/>
      <c r="P677" s="52"/>
      <c r="Q677" s="52"/>
    </row>
    <row r="678" spans="7:17" ht="15.75" customHeight="1" x14ac:dyDescent="0.35">
      <c r="G678" s="50"/>
      <c r="H678" s="50"/>
      <c r="I678" s="50"/>
      <c r="J678" s="50"/>
      <c r="K678" s="51"/>
      <c r="L678" s="50"/>
      <c r="M678" s="50"/>
      <c r="N678" s="50"/>
      <c r="O678" s="50"/>
      <c r="P678" s="52"/>
      <c r="Q678" s="52"/>
    </row>
    <row r="679" spans="7:17" ht="15.75" customHeight="1" x14ac:dyDescent="0.35">
      <c r="G679" s="50"/>
      <c r="H679" s="50"/>
      <c r="I679" s="50"/>
      <c r="J679" s="50"/>
      <c r="K679" s="51"/>
      <c r="L679" s="50"/>
      <c r="M679" s="50"/>
      <c r="N679" s="50"/>
      <c r="O679" s="50"/>
      <c r="P679" s="52"/>
      <c r="Q679" s="52"/>
    </row>
    <row r="680" spans="7:17" ht="15.75" customHeight="1" x14ac:dyDescent="0.35">
      <c r="G680" s="50"/>
      <c r="H680" s="50"/>
      <c r="I680" s="50"/>
      <c r="J680" s="50"/>
      <c r="K680" s="51"/>
      <c r="L680" s="50"/>
      <c r="M680" s="50"/>
      <c r="N680" s="50"/>
      <c r="O680" s="50"/>
      <c r="P680" s="52"/>
      <c r="Q680" s="52"/>
    </row>
    <row r="681" spans="7:17" ht="15.75" customHeight="1" x14ac:dyDescent="0.35">
      <c r="G681" s="50"/>
      <c r="H681" s="50"/>
      <c r="I681" s="50"/>
      <c r="J681" s="50"/>
      <c r="K681" s="51"/>
      <c r="L681" s="50"/>
      <c r="M681" s="50"/>
      <c r="N681" s="50"/>
      <c r="O681" s="50"/>
      <c r="P681" s="52"/>
      <c r="Q681" s="52"/>
    </row>
    <row r="682" spans="7:17" ht="15.75" customHeight="1" x14ac:dyDescent="0.35">
      <c r="G682" s="50"/>
      <c r="H682" s="50"/>
      <c r="I682" s="50"/>
      <c r="J682" s="50"/>
      <c r="K682" s="51"/>
      <c r="L682" s="50"/>
      <c r="M682" s="50"/>
      <c r="N682" s="50"/>
      <c r="O682" s="50"/>
      <c r="P682" s="52"/>
      <c r="Q682" s="52"/>
    </row>
    <row r="683" spans="7:17" ht="15.75" customHeight="1" x14ac:dyDescent="0.35">
      <c r="G683" s="50"/>
      <c r="H683" s="50"/>
      <c r="I683" s="50"/>
      <c r="J683" s="50"/>
      <c r="K683" s="51"/>
      <c r="L683" s="50"/>
      <c r="M683" s="50"/>
      <c r="N683" s="50"/>
      <c r="O683" s="50"/>
      <c r="P683" s="52"/>
      <c r="Q683" s="52"/>
    </row>
    <row r="684" spans="7:17" ht="15.75" customHeight="1" x14ac:dyDescent="0.35">
      <c r="G684" s="50"/>
      <c r="H684" s="50"/>
      <c r="I684" s="50"/>
      <c r="J684" s="50"/>
      <c r="K684" s="51"/>
      <c r="L684" s="50"/>
      <c r="M684" s="50"/>
      <c r="N684" s="50"/>
      <c r="O684" s="50"/>
      <c r="P684" s="52"/>
      <c r="Q684" s="52"/>
    </row>
    <row r="685" spans="7:17" ht="15.75" customHeight="1" x14ac:dyDescent="0.35">
      <c r="G685" s="50"/>
      <c r="H685" s="50"/>
      <c r="I685" s="50"/>
      <c r="J685" s="50"/>
      <c r="K685" s="51"/>
      <c r="L685" s="50"/>
      <c r="M685" s="50"/>
      <c r="N685" s="50"/>
      <c r="O685" s="50"/>
      <c r="P685" s="52"/>
      <c r="Q685" s="52"/>
    </row>
    <row r="686" spans="7:17" ht="15.75" customHeight="1" x14ac:dyDescent="0.35">
      <c r="G686" s="50"/>
      <c r="H686" s="50"/>
      <c r="I686" s="50"/>
      <c r="J686" s="50"/>
      <c r="K686" s="51"/>
      <c r="L686" s="50"/>
      <c r="M686" s="50"/>
      <c r="N686" s="50"/>
      <c r="O686" s="50"/>
      <c r="P686" s="52"/>
      <c r="Q686" s="52"/>
    </row>
    <row r="687" spans="7:17" ht="15.75" customHeight="1" x14ac:dyDescent="0.35">
      <c r="G687" s="50"/>
      <c r="H687" s="50"/>
      <c r="I687" s="50"/>
      <c r="J687" s="50"/>
      <c r="K687" s="51"/>
      <c r="L687" s="50"/>
      <c r="M687" s="50"/>
      <c r="N687" s="50"/>
      <c r="O687" s="50"/>
      <c r="P687" s="52"/>
      <c r="Q687" s="52"/>
    </row>
    <row r="688" spans="7:17" ht="15.75" customHeight="1" x14ac:dyDescent="0.35">
      <c r="G688" s="50"/>
      <c r="H688" s="50"/>
      <c r="I688" s="50"/>
      <c r="J688" s="50"/>
      <c r="K688" s="51"/>
      <c r="L688" s="50"/>
      <c r="M688" s="50"/>
      <c r="N688" s="50"/>
      <c r="O688" s="50"/>
      <c r="P688" s="52"/>
      <c r="Q688" s="52"/>
    </row>
    <row r="689" spans="7:17" ht="15.75" customHeight="1" x14ac:dyDescent="0.35">
      <c r="G689" s="50"/>
      <c r="H689" s="50"/>
      <c r="I689" s="50"/>
      <c r="J689" s="50"/>
      <c r="K689" s="51"/>
      <c r="L689" s="50"/>
      <c r="M689" s="50"/>
      <c r="N689" s="50"/>
      <c r="O689" s="50"/>
      <c r="P689" s="52"/>
      <c r="Q689" s="52"/>
    </row>
    <row r="690" spans="7:17" ht="15.75" customHeight="1" x14ac:dyDescent="0.35">
      <c r="G690" s="50"/>
      <c r="H690" s="50"/>
      <c r="I690" s="50"/>
      <c r="J690" s="50"/>
      <c r="K690" s="51"/>
      <c r="L690" s="50"/>
      <c r="M690" s="50"/>
      <c r="N690" s="50"/>
      <c r="O690" s="50"/>
      <c r="P690" s="52"/>
      <c r="Q690" s="52"/>
    </row>
    <row r="691" spans="7:17" ht="15.75" customHeight="1" x14ac:dyDescent="0.35">
      <c r="G691" s="50"/>
      <c r="H691" s="50"/>
      <c r="I691" s="50"/>
      <c r="J691" s="50"/>
      <c r="K691" s="51"/>
      <c r="L691" s="50"/>
      <c r="M691" s="50"/>
      <c r="N691" s="50"/>
      <c r="O691" s="50"/>
      <c r="P691" s="52"/>
      <c r="Q691" s="52"/>
    </row>
    <row r="692" spans="7:17" ht="15.75" customHeight="1" x14ac:dyDescent="0.35">
      <c r="G692" s="50"/>
      <c r="H692" s="50"/>
      <c r="I692" s="50"/>
      <c r="J692" s="50"/>
      <c r="K692" s="51"/>
      <c r="L692" s="50"/>
      <c r="M692" s="50"/>
      <c r="N692" s="50"/>
      <c r="O692" s="50"/>
      <c r="P692" s="52"/>
      <c r="Q692" s="52"/>
    </row>
    <row r="693" spans="7:17" ht="15.75" customHeight="1" x14ac:dyDescent="0.35">
      <c r="G693" s="50"/>
      <c r="H693" s="50"/>
      <c r="I693" s="50"/>
      <c r="J693" s="50"/>
      <c r="K693" s="51"/>
      <c r="L693" s="50"/>
      <c r="M693" s="50"/>
      <c r="N693" s="50"/>
      <c r="O693" s="50"/>
      <c r="P693" s="52"/>
      <c r="Q693" s="52"/>
    </row>
    <row r="694" spans="7:17" ht="15.75" customHeight="1" x14ac:dyDescent="0.35">
      <c r="G694" s="50"/>
      <c r="H694" s="50"/>
      <c r="I694" s="50"/>
      <c r="J694" s="50"/>
      <c r="K694" s="51"/>
      <c r="L694" s="50"/>
      <c r="M694" s="50"/>
      <c r="N694" s="50"/>
      <c r="O694" s="50"/>
      <c r="P694" s="52"/>
      <c r="Q694" s="52"/>
    </row>
    <row r="695" spans="7:17" ht="15.75" customHeight="1" x14ac:dyDescent="0.35">
      <c r="G695" s="50"/>
      <c r="H695" s="50"/>
      <c r="I695" s="50"/>
      <c r="J695" s="50"/>
      <c r="K695" s="51"/>
      <c r="L695" s="50"/>
      <c r="M695" s="50"/>
      <c r="N695" s="50"/>
      <c r="O695" s="50"/>
      <c r="P695" s="52"/>
      <c r="Q695" s="52"/>
    </row>
    <row r="696" spans="7:17" ht="15.75" customHeight="1" x14ac:dyDescent="0.35">
      <c r="G696" s="50"/>
      <c r="H696" s="50"/>
      <c r="I696" s="50"/>
      <c r="J696" s="50"/>
      <c r="K696" s="51"/>
      <c r="L696" s="50"/>
      <c r="M696" s="50"/>
      <c r="N696" s="50"/>
      <c r="O696" s="50"/>
      <c r="P696" s="52"/>
      <c r="Q696" s="52"/>
    </row>
    <row r="697" spans="7:17" ht="15.75" customHeight="1" x14ac:dyDescent="0.35">
      <c r="G697" s="50"/>
      <c r="H697" s="50"/>
      <c r="I697" s="50"/>
      <c r="J697" s="50"/>
      <c r="K697" s="51"/>
      <c r="L697" s="50"/>
      <c r="M697" s="50"/>
      <c r="N697" s="50"/>
      <c r="O697" s="50"/>
      <c r="P697" s="52"/>
      <c r="Q697" s="52"/>
    </row>
    <row r="698" spans="7:17" ht="15.75" customHeight="1" x14ac:dyDescent="0.35">
      <c r="G698" s="50"/>
      <c r="H698" s="50"/>
      <c r="I698" s="50"/>
      <c r="J698" s="50"/>
      <c r="K698" s="51"/>
      <c r="L698" s="50"/>
      <c r="M698" s="50"/>
      <c r="N698" s="50"/>
      <c r="O698" s="50"/>
      <c r="P698" s="52"/>
      <c r="Q698" s="52"/>
    </row>
    <row r="699" spans="7:17" ht="15.75" customHeight="1" x14ac:dyDescent="0.35">
      <c r="G699" s="50"/>
      <c r="H699" s="50"/>
      <c r="I699" s="50"/>
      <c r="J699" s="50"/>
      <c r="K699" s="51"/>
      <c r="L699" s="50"/>
      <c r="M699" s="50"/>
      <c r="N699" s="50"/>
      <c r="O699" s="50"/>
      <c r="P699" s="52"/>
      <c r="Q699" s="52"/>
    </row>
    <row r="700" spans="7:17" ht="15.75" customHeight="1" x14ac:dyDescent="0.35">
      <c r="G700" s="50"/>
      <c r="H700" s="50"/>
      <c r="I700" s="50"/>
      <c r="J700" s="50"/>
      <c r="K700" s="51"/>
      <c r="L700" s="50"/>
      <c r="M700" s="50"/>
      <c r="N700" s="50"/>
      <c r="O700" s="50"/>
      <c r="P700" s="52"/>
      <c r="Q700" s="52"/>
    </row>
    <row r="701" spans="7:17" ht="15.75" customHeight="1" x14ac:dyDescent="0.35">
      <c r="G701" s="50"/>
      <c r="H701" s="50"/>
      <c r="I701" s="50"/>
      <c r="J701" s="50"/>
      <c r="K701" s="51"/>
      <c r="L701" s="50"/>
      <c r="M701" s="50"/>
      <c r="N701" s="50"/>
      <c r="O701" s="50"/>
      <c r="P701" s="52"/>
      <c r="Q701" s="52"/>
    </row>
    <row r="702" spans="7:17" ht="15.75" customHeight="1" x14ac:dyDescent="0.35">
      <c r="G702" s="50"/>
      <c r="H702" s="50"/>
      <c r="I702" s="50"/>
      <c r="J702" s="50"/>
      <c r="K702" s="51"/>
      <c r="L702" s="50"/>
      <c r="M702" s="50"/>
      <c r="N702" s="50"/>
      <c r="O702" s="50"/>
      <c r="P702" s="52"/>
      <c r="Q702" s="52"/>
    </row>
    <row r="703" spans="7:17" ht="15.75" customHeight="1" x14ac:dyDescent="0.35">
      <c r="G703" s="50"/>
      <c r="H703" s="50"/>
      <c r="I703" s="50"/>
      <c r="J703" s="50"/>
      <c r="K703" s="51"/>
      <c r="L703" s="50"/>
      <c r="M703" s="50"/>
      <c r="N703" s="50"/>
      <c r="O703" s="50"/>
      <c r="P703" s="52"/>
      <c r="Q703" s="52"/>
    </row>
    <row r="704" spans="7:17" ht="15.75" customHeight="1" x14ac:dyDescent="0.35">
      <c r="G704" s="50"/>
      <c r="H704" s="50"/>
      <c r="I704" s="50"/>
      <c r="J704" s="50"/>
      <c r="K704" s="51"/>
      <c r="L704" s="50"/>
      <c r="M704" s="50"/>
      <c r="N704" s="50"/>
      <c r="O704" s="50"/>
      <c r="P704" s="52"/>
      <c r="Q704" s="52"/>
    </row>
    <row r="705" spans="7:17" ht="15.75" customHeight="1" x14ac:dyDescent="0.35">
      <c r="G705" s="50"/>
      <c r="H705" s="50"/>
      <c r="I705" s="50"/>
      <c r="J705" s="50"/>
      <c r="K705" s="51"/>
      <c r="L705" s="50"/>
      <c r="M705" s="50"/>
      <c r="N705" s="50"/>
      <c r="O705" s="50"/>
      <c r="P705" s="52"/>
      <c r="Q705" s="52"/>
    </row>
    <row r="706" spans="7:17" ht="15.75" customHeight="1" x14ac:dyDescent="0.35">
      <c r="G706" s="50"/>
      <c r="H706" s="50"/>
      <c r="I706" s="50"/>
      <c r="J706" s="50"/>
      <c r="K706" s="51"/>
      <c r="L706" s="50"/>
      <c r="M706" s="50"/>
      <c r="N706" s="50"/>
      <c r="O706" s="50"/>
      <c r="P706" s="52"/>
      <c r="Q706" s="52"/>
    </row>
    <row r="707" spans="7:17" ht="15.75" customHeight="1" x14ac:dyDescent="0.35">
      <c r="G707" s="50"/>
      <c r="H707" s="50"/>
      <c r="I707" s="50"/>
      <c r="J707" s="50"/>
      <c r="K707" s="51"/>
      <c r="L707" s="50"/>
      <c r="M707" s="50"/>
      <c r="N707" s="50"/>
      <c r="O707" s="50"/>
      <c r="P707" s="52"/>
      <c r="Q707" s="52"/>
    </row>
    <row r="708" spans="7:17" ht="15.75" customHeight="1" x14ac:dyDescent="0.35">
      <c r="G708" s="50"/>
      <c r="H708" s="50"/>
      <c r="I708" s="50"/>
      <c r="J708" s="50"/>
      <c r="K708" s="51"/>
      <c r="L708" s="50"/>
      <c r="M708" s="50"/>
      <c r="N708" s="50"/>
      <c r="O708" s="50"/>
      <c r="P708" s="52"/>
      <c r="Q708" s="52"/>
    </row>
    <row r="709" spans="7:17" ht="15.75" customHeight="1" x14ac:dyDescent="0.35">
      <c r="G709" s="50"/>
      <c r="H709" s="50"/>
      <c r="I709" s="50"/>
      <c r="J709" s="50"/>
      <c r="K709" s="51"/>
      <c r="L709" s="50"/>
      <c r="M709" s="50"/>
      <c r="N709" s="50"/>
      <c r="O709" s="50"/>
      <c r="P709" s="52"/>
      <c r="Q709" s="52"/>
    </row>
    <row r="710" spans="7:17" ht="15.75" customHeight="1" x14ac:dyDescent="0.35">
      <c r="G710" s="50"/>
      <c r="H710" s="50"/>
      <c r="I710" s="50"/>
      <c r="J710" s="50"/>
      <c r="K710" s="51"/>
      <c r="L710" s="50"/>
      <c r="M710" s="50"/>
      <c r="N710" s="50"/>
      <c r="O710" s="50"/>
      <c r="P710" s="52"/>
      <c r="Q710" s="52"/>
    </row>
    <row r="711" spans="7:17" ht="15.75" customHeight="1" x14ac:dyDescent="0.35">
      <c r="G711" s="50"/>
      <c r="H711" s="50"/>
      <c r="I711" s="50"/>
      <c r="J711" s="50"/>
      <c r="K711" s="51"/>
      <c r="L711" s="50"/>
      <c r="M711" s="50"/>
      <c r="N711" s="50"/>
      <c r="O711" s="50"/>
      <c r="P711" s="52"/>
      <c r="Q711" s="52"/>
    </row>
    <row r="712" spans="7:17" ht="15.75" customHeight="1" x14ac:dyDescent="0.35">
      <c r="G712" s="50"/>
      <c r="H712" s="50"/>
      <c r="I712" s="50"/>
      <c r="J712" s="50"/>
      <c r="K712" s="51"/>
      <c r="L712" s="50"/>
      <c r="M712" s="50"/>
      <c r="N712" s="50"/>
      <c r="O712" s="50"/>
      <c r="P712" s="52"/>
      <c r="Q712" s="52"/>
    </row>
    <row r="713" spans="7:17" ht="15.75" customHeight="1" x14ac:dyDescent="0.35">
      <c r="G713" s="50"/>
      <c r="H713" s="50"/>
      <c r="I713" s="50"/>
      <c r="J713" s="50"/>
      <c r="K713" s="51"/>
      <c r="L713" s="50"/>
      <c r="M713" s="50"/>
      <c r="N713" s="50"/>
      <c r="O713" s="50"/>
      <c r="P713" s="52"/>
      <c r="Q713" s="52"/>
    </row>
    <row r="714" spans="7:17" ht="15.75" customHeight="1" x14ac:dyDescent="0.35">
      <c r="G714" s="50"/>
      <c r="H714" s="50"/>
      <c r="I714" s="50"/>
      <c r="J714" s="50"/>
      <c r="K714" s="51"/>
      <c r="L714" s="50"/>
      <c r="M714" s="50"/>
      <c r="N714" s="50"/>
      <c r="O714" s="50"/>
      <c r="P714" s="52"/>
      <c r="Q714" s="52"/>
    </row>
    <row r="715" spans="7:17" ht="15.75" customHeight="1" x14ac:dyDescent="0.35">
      <c r="G715" s="50"/>
      <c r="H715" s="50"/>
      <c r="I715" s="50"/>
      <c r="J715" s="50"/>
      <c r="K715" s="51"/>
      <c r="L715" s="50"/>
      <c r="M715" s="50"/>
      <c r="N715" s="50"/>
      <c r="O715" s="50"/>
      <c r="P715" s="52"/>
      <c r="Q715" s="52"/>
    </row>
    <row r="716" spans="7:17" ht="15.75" customHeight="1" x14ac:dyDescent="0.35">
      <c r="G716" s="50"/>
      <c r="H716" s="50"/>
      <c r="I716" s="50"/>
      <c r="J716" s="50"/>
      <c r="K716" s="51"/>
      <c r="L716" s="50"/>
      <c r="M716" s="50"/>
      <c r="N716" s="50"/>
      <c r="O716" s="50"/>
      <c r="P716" s="52"/>
      <c r="Q716" s="52"/>
    </row>
    <row r="717" spans="7:17" ht="15.75" customHeight="1" x14ac:dyDescent="0.35">
      <c r="G717" s="50"/>
      <c r="H717" s="50"/>
      <c r="I717" s="50"/>
      <c r="J717" s="50"/>
      <c r="K717" s="51"/>
      <c r="L717" s="50"/>
      <c r="M717" s="50"/>
      <c r="N717" s="50"/>
      <c r="O717" s="50"/>
      <c r="P717" s="52"/>
      <c r="Q717" s="52"/>
    </row>
    <row r="718" spans="7:17" ht="15.75" customHeight="1" x14ac:dyDescent="0.35">
      <c r="G718" s="50"/>
      <c r="H718" s="50"/>
      <c r="I718" s="50"/>
      <c r="J718" s="50"/>
      <c r="K718" s="51"/>
      <c r="L718" s="50"/>
      <c r="M718" s="50"/>
      <c r="N718" s="50"/>
      <c r="O718" s="50"/>
      <c r="P718" s="52"/>
      <c r="Q718" s="52"/>
    </row>
    <row r="719" spans="7:17" ht="15.75" customHeight="1" x14ac:dyDescent="0.35">
      <c r="G719" s="50"/>
      <c r="H719" s="50"/>
      <c r="I719" s="50"/>
      <c r="J719" s="50"/>
      <c r="K719" s="51"/>
      <c r="L719" s="50"/>
      <c r="M719" s="50"/>
      <c r="N719" s="50"/>
      <c r="O719" s="50"/>
      <c r="P719" s="52"/>
      <c r="Q719" s="52"/>
    </row>
    <row r="720" spans="7:17" ht="15.75" customHeight="1" x14ac:dyDescent="0.35">
      <c r="G720" s="50"/>
      <c r="H720" s="50"/>
      <c r="I720" s="50"/>
      <c r="J720" s="50"/>
      <c r="K720" s="51"/>
      <c r="L720" s="50"/>
      <c r="M720" s="50"/>
      <c r="N720" s="50"/>
      <c r="O720" s="50"/>
      <c r="P720" s="52"/>
      <c r="Q720" s="52"/>
    </row>
    <row r="721" spans="7:17" ht="15.75" customHeight="1" x14ac:dyDescent="0.35">
      <c r="G721" s="50"/>
      <c r="H721" s="50"/>
      <c r="I721" s="50"/>
      <c r="J721" s="50"/>
      <c r="K721" s="51"/>
      <c r="L721" s="50"/>
      <c r="M721" s="50"/>
      <c r="N721" s="50"/>
      <c r="O721" s="50"/>
      <c r="P721" s="52"/>
      <c r="Q721" s="52"/>
    </row>
    <row r="722" spans="7:17" ht="15.75" customHeight="1" x14ac:dyDescent="0.35">
      <c r="G722" s="50"/>
      <c r="H722" s="50"/>
      <c r="I722" s="50"/>
      <c r="J722" s="50"/>
      <c r="K722" s="51"/>
      <c r="L722" s="50"/>
      <c r="M722" s="50"/>
      <c r="N722" s="50"/>
      <c r="O722" s="50"/>
      <c r="P722" s="52"/>
      <c r="Q722" s="52"/>
    </row>
    <row r="723" spans="7:17" ht="15.75" customHeight="1" x14ac:dyDescent="0.35">
      <c r="G723" s="50"/>
      <c r="H723" s="50"/>
      <c r="I723" s="50"/>
      <c r="J723" s="50"/>
      <c r="K723" s="51"/>
      <c r="L723" s="50"/>
      <c r="M723" s="50"/>
      <c r="N723" s="50"/>
      <c r="O723" s="50"/>
      <c r="P723" s="52"/>
      <c r="Q723" s="52"/>
    </row>
    <row r="724" spans="7:17" ht="15.75" customHeight="1" x14ac:dyDescent="0.35">
      <c r="G724" s="50"/>
      <c r="H724" s="50"/>
      <c r="I724" s="50"/>
      <c r="J724" s="50"/>
      <c r="K724" s="51"/>
      <c r="L724" s="50"/>
      <c r="M724" s="50"/>
      <c r="N724" s="50"/>
      <c r="O724" s="50"/>
      <c r="P724" s="52"/>
      <c r="Q724" s="52"/>
    </row>
    <row r="725" spans="7:17" ht="15.75" customHeight="1" x14ac:dyDescent="0.35">
      <c r="G725" s="50"/>
      <c r="H725" s="50"/>
      <c r="I725" s="50"/>
      <c r="J725" s="50"/>
      <c r="K725" s="51"/>
      <c r="L725" s="50"/>
      <c r="M725" s="50"/>
      <c r="N725" s="50"/>
      <c r="O725" s="50"/>
      <c r="P725" s="52"/>
      <c r="Q725" s="52"/>
    </row>
    <row r="726" spans="7:17" ht="15.75" customHeight="1" x14ac:dyDescent="0.35">
      <c r="G726" s="50"/>
      <c r="H726" s="50"/>
      <c r="I726" s="50"/>
      <c r="J726" s="50"/>
      <c r="K726" s="51"/>
      <c r="L726" s="50"/>
      <c r="M726" s="50"/>
      <c r="N726" s="50"/>
      <c r="O726" s="50"/>
      <c r="P726" s="52"/>
      <c r="Q726" s="52"/>
    </row>
    <row r="727" spans="7:17" ht="15.75" customHeight="1" x14ac:dyDescent="0.35">
      <c r="G727" s="50"/>
      <c r="H727" s="50"/>
      <c r="I727" s="50"/>
      <c r="J727" s="50"/>
      <c r="K727" s="51"/>
      <c r="L727" s="50"/>
      <c r="M727" s="50"/>
      <c r="N727" s="50"/>
      <c r="O727" s="50"/>
      <c r="P727" s="52"/>
      <c r="Q727" s="52"/>
    </row>
    <row r="728" spans="7:17" ht="15.75" customHeight="1" x14ac:dyDescent="0.35">
      <c r="G728" s="50"/>
      <c r="H728" s="50"/>
      <c r="I728" s="50"/>
      <c r="J728" s="50"/>
      <c r="K728" s="51"/>
      <c r="L728" s="50"/>
      <c r="M728" s="50"/>
      <c r="N728" s="50"/>
      <c r="O728" s="50"/>
      <c r="P728" s="52"/>
      <c r="Q728" s="52"/>
    </row>
    <row r="729" spans="7:17" ht="15.75" customHeight="1" x14ac:dyDescent="0.35">
      <c r="G729" s="50"/>
      <c r="H729" s="50"/>
      <c r="I729" s="50"/>
      <c r="J729" s="50"/>
      <c r="K729" s="51"/>
      <c r="L729" s="50"/>
      <c r="M729" s="50"/>
      <c r="N729" s="50"/>
      <c r="O729" s="50"/>
      <c r="P729" s="52"/>
      <c r="Q729" s="52"/>
    </row>
    <row r="730" spans="7:17" ht="15.75" customHeight="1" x14ac:dyDescent="0.35">
      <c r="G730" s="50"/>
      <c r="H730" s="50"/>
      <c r="I730" s="50"/>
      <c r="J730" s="50"/>
      <c r="K730" s="51"/>
      <c r="L730" s="50"/>
      <c r="M730" s="50"/>
      <c r="N730" s="50"/>
      <c r="O730" s="50"/>
      <c r="P730" s="52"/>
      <c r="Q730" s="52"/>
    </row>
    <row r="731" spans="7:17" ht="15.75" customHeight="1" x14ac:dyDescent="0.35">
      <c r="G731" s="50"/>
      <c r="H731" s="50"/>
      <c r="I731" s="50"/>
      <c r="J731" s="50"/>
      <c r="K731" s="51"/>
      <c r="L731" s="50"/>
      <c r="M731" s="50"/>
      <c r="N731" s="50"/>
      <c r="O731" s="50"/>
      <c r="P731" s="52"/>
      <c r="Q731" s="52"/>
    </row>
    <row r="732" spans="7:17" ht="15.75" customHeight="1" x14ac:dyDescent="0.35">
      <c r="G732" s="50"/>
      <c r="H732" s="50"/>
      <c r="I732" s="50"/>
      <c r="J732" s="50"/>
      <c r="K732" s="51"/>
      <c r="L732" s="50"/>
      <c r="M732" s="50"/>
      <c r="N732" s="50"/>
      <c r="O732" s="50"/>
      <c r="P732" s="52"/>
      <c r="Q732" s="52"/>
    </row>
    <row r="733" spans="7:17" ht="15.75" customHeight="1" x14ac:dyDescent="0.35">
      <c r="G733" s="50"/>
      <c r="H733" s="50"/>
      <c r="I733" s="50"/>
      <c r="J733" s="50"/>
      <c r="K733" s="51"/>
      <c r="L733" s="50"/>
      <c r="M733" s="50"/>
      <c r="N733" s="50"/>
      <c r="O733" s="50"/>
      <c r="P733" s="52"/>
      <c r="Q733" s="52"/>
    </row>
    <row r="734" spans="7:17" ht="15.75" customHeight="1" x14ac:dyDescent="0.35">
      <c r="G734" s="50"/>
      <c r="H734" s="50"/>
      <c r="I734" s="50"/>
      <c r="J734" s="50"/>
      <c r="K734" s="51"/>
      <c r="L734" s="50"/>
      <c r="M734" s="50"/>
      <c r="N734" s="50"/>
      <c r="O734" s="50"/>
      <c r="P734" s="52"/>
      <c r="Q734" s="52"/>
    </row>
    <row r="735" spans="7:17" ht="15.75" customHeight="1" x14ac:dyDescent="0.35">
      <c r="G735" s="50"/>
      <c r="H735" s="50"/>
      <c r="I735" s="50"/>
      <c r="J735" s="50"/>
      <c r="K735" s="51"/>
      <c r="L735" s="50"/>
      <c r="M735" s="50"/>
      <c r="N735" s="50"/>
      <c r="O735" s="50"/>
      <c r="P735" s="52"/>
      <c r="Q735" s="52"/>
    </row>
    <row r="736" spans="7:17" ht="15.75" customHeight="1" x14ac:dyDescent="0.35">
      <c r="G736" s="50"/>
      <c r="H736" s="50"/>
      <c r="I736" s="50"/>
      <c r="J736" s="50"/>
      <c r="K736" s="51"/>
      <c r="L736" s="50"/>
      <c r="M736" s="50"/>
      <c r="N736" s="50"/>
      <c r="O736" s="50"/>
      <c r="P736" s="52"/>
      <c r="Q736" s="52"/>
    </row>
    <row r="737" spans="7:17" ht="15.75" customHeight="1" x14ac:dyDescent="0.35">
      <c r="G737" s="50"/>
      <c r="H737" s="50"/>
      <c r="I737" s="50"/>
      <c r="J737" s="50"/>
      <c r="K737" s="51"/>
      <c r="L737" s="50"/>
      <c r="M737" s="50"/>
      <c r="N737" s="50"/>
      <c r="O737" s="50"/>
      <c r="P737" s="52"/>
      <c r="Q737" s="52"/>
    </row>
    <row r="738" spans="7:17" ht="15.75" customHeight="1" x14ac:dyDescent="0.35">
      <c r="G738" s="50"/>
      <c r="H738" s="50"/>
      <c r="I738" s="50"/>
      <c r="J738" s="50"/>
      <c r="K738" s="51"/>
      <c r="L738" s="50"/>
      <c r="M738" s="50"/>
      <c r="N738" s="50"/>
      <c r="O738" s="50"/>
      <c r="P738" s="52"/>
      <c r="Q738" s="52"/>
    </row>
    <row r="739" spans="7:17" ht="15.75" customHeight="1" x14ac:dyDescent="0.35">
      <c r="G739" s="50"/>
      <c r="H739" s="50"/>
      <c r="I739" s="50"/>
      <c r="J739" s="50"/>
      <c r="K739" s="51"/>
      <c r="L739" s="50"/>
      <c r="M739" s="50"/>
      <c r="N739" s="50"/>
      <c r="O739" s="50"/>
      <c r="P739" s="52"/>
      <c r="Q739" s="52"/>
    </row>
    <row r="740" spans="7:17" ht="15.75" customHeight="1" x14ac:dyDescent="0.35">
      <c r="G740" s="50"/>
      <c r="H740" s="50"/>
      <c r="I740" s="50"/>
      <c r="J740" s="50"/>
      <c r="K740" s="51"/>
      <c r="L740" s="50"/>
      <c r="M740" s="50"/>
      <c r="N740" s="50"/>
      <c r="O740" s="50"/>
      <c r="P740" s="52"/>
      <c r="Q740" s="52"/>
    </row>
    <row r="741" spans="7:17" ht="15.75" customHeight="1" x14ac:dyDescent="0.35">
      <c r="G741" s="50"/>
      <c r="H741" s="50"/>
      <c r="I741" s="50"/>
      <c r="J741" s="50"/>
      <c r="K741" s="51"/>
      <c r="L741" s="50"/>
      <c r="M741" s="50"/>
      <c r="N741" s="50"/>
      <c r="O741" s="50"/>
      <c r="P741" s="52"/>
      <c r="Q741" s="52"/>
    </row>
    <row r="742" spans="7:17" ht="15.75" customHeight="1" x14ac:dyDescent="0.35">
      <c r="G742" s="50"/>
      <c r="H742" s="50"/>
      <c r="I742" s="50"/>
      <c r="J742" s="50"/>
      <c r="K742" s="51"/>
      <c r="L742" s="50"/>
      <c r="M742" s="50"/>
      <c r="N742" s="50"/>
      <c r="O742" s="50"/>
      <c r="P742" s="52"/>
      <c r="Q742" s="52"/>
    </row>
    <row r="743" spans="7:17" ht="15.75" customHeight="1" x14ac:dyDescent="0.35">
      <c r="G743" s="50"/>
      <c r="H743" s="50"/>
      <c r="I743" s="50"/>
      <c r="J743" s="50"/>
      <c r="K743" s="51"/>
      <c r="L743" s="50"/>
      <c r="M743" s="50"/>
      <c r="N743" s="50"/>
      <c r="O743" s="50"/>
      <c r="P743" s="52"/>
      <c r="Q743" s="52"/>
    </row>
    <row r="744" spans="7:17" ht="15.75" customHeight="1" x14ac:dyDescent="0.35">
      <c r="G744" s="50"/>
      <c r="H744" s="50"/>
      <c r="I744" s="50"/>
      <c r="J744" s="50"/>
      <c r="K744" s="51"/>
      <c r="L744" s="50"/>
      <c r="M744" s="50"/>
      <c r="N744" s="50"/>
      <c r="O744" s="50"/>
      <c r="P744" s="52"/>
      <c r="Q744" s="52"/>
    </row>
    <row r="745" spans="7:17" ht="15.75" customHeight="1" x14ac:dyDescent="0.35">
      <c r="G745" s="50"/>
      <c r="H745" s="50"/>
      <c r="I745" s="50"/>
      <c r="J745" s="50"/>
      <c r="K745" s="51"/>
      <c r="L745" s="50"/>
      <c r="M745" s="50"/>
      <c r="N745" s="50"/>
      <c r="O745" s="50"/>
      <c r="P745" s="52"/>
      <c r="Q745" s="52"/>
    </row>
    <row r="746" spans="7:17" ht="15.75" customHeight="1" x14ac:dyDescent="0.35">
      <c r="G746" s="50"/>
      <c r="H746" s="50"/>
      <c r="I746" s="50"/>
      <c r="J746" s="50"/>
      <c r="K746" s="51"/>
      <c r="L746" s="50"/>
      <c r="M746" s="50"/>
      <c r="N746" s="50"/>
      <c r="O746" s="50"/>
      <c r="P746" s="52"/>
      <c r="Q746" s="52"/>
    </row>
    <row r="747" spans="7:17" ht="15.75" customHeight="1" x14ac:dyDescent="0.35">
      <c r="G747" s="50"/>
      <c r="H747" s="50"/>
      <c r="I747" s="50"/>
      <c r="J747" s="50"/>
      <c r="K747" s="51"/>
      <c r="L747" s="50"/>
      <c r="M747" s="50"/>
      <c r="N747" s="50"/>
      <c r="O747" s="50"/>
      <c r="P747" s="52"/>
      <c r="Q747" s="52"/>
    </row>
    <row r="748" spans="7:17" ht="15.75" customHeight="1" x14ac:dyDescent="0.35">
      <c r="G748" s="50"/>
      <c r="H748" s="50"/>
      <c r="I748" s="50"/>
      <c r="J748" s="50"/>
      <c r="K748" s="51"/>
      <c r="L748" s="50"/>
      <c r="M748" s="50"/>
      <c r="N748" s="50"/>
      <c r="O748" s="50"/>
      <c r="P748" s="52"/>
      <c r="Q748" s="52"/>
    </row>
    <row r="749" spans="7:17" ht="15.75" customHeight="1" x14ac:dyDescent="0.35">
      <c r="G749" s="50"/>
      <c r="H749" s="50"/>
      <c r="I749" s="50"/>
      <c r="J749" s="50"/>
      <c r="K749" s="51"/>
      <c r="L749" s="50"/>
      <c r="M749" s="50"/>
      <c r="N749" s="50"/>
      <c r="O749" s="50"/>
      <c r="P749" s="52"/>
      <c r="Q749" s="52"/>
    </row>
    <row r="750" spans="7:17" ht="15.75" customHeight="1" x14ac:dyDescent="0.35">
      <c r="G750" s="50"/>
      <c r="H750" s="50"/>
      <c r="I750" s="50"/>
      <c r="J750" s="50"/>
      <c r="K750" s="51"/>
      <c r="L750" s="50"/>
      <c r="M750" s="50"/>
      <c r="N750" s="50"/>
      <c r="O750" s="50"/>
      <c r="P750" s="52"/>
      <c r="Q750" s="52"/>
    </row>
    <row r="751" spans="7:17" ht="15.75" customHeight="1" x14ac:dyDescent="0.35">
      <c r="G751" s="50"/>
      <c r="H751" s="50"/>
      <c r="I751" s="50"/>
      <c r="J751" s="50"/>
      <c r="K751" s="51"/>
      <c r="L751" s="50"/>
      <c r="M751" s="50"/>
      <c r="N751" s="50"/>
      <c r="O751" s="50"/>
      <c r="P751" s="52"/>
      <c r="Q751" s="52"/>
    </row>
    <row r="752" spans="7:17" ht="15.75" customHeight="1" x14ac:dyDescent="0.35">
      <c r="G752" s="50"/>
      <c r="H752" s="50"/>
      <c r="I752" s="50"/>
      <c r="J752" s="50"/>
      <c r="K752" s="51"/>
      <c r="L752" s="50"/>
      <c r="M752" s="50"/>
      <c r="N752" s="50"/>
      <c r="O752" s="50"/>
      <c r="P752" s="52"/>
      <c r="Q752" s="52"/>
    </row>
    <row r="753" spans="7:17" ht="15.75" customHeight="1" x14ac:dyDescent="0.35">
      <c r="G753" s="50"/>
      <c r="H753" s="50"/>
      <c r="I753" s="50"/>
      <c r="J753" s="50"/>
      <c r="K753" s="51"/>
      <c r="L753" s="50"/>
      <c r="M753" s="50"/>
      <c r="N753" s="50"/>
      <c r="O753" s="50"/>
      <c r="P753" s="52"/>
      <c r="Q753" s="52"/>
    </row>
    <row r="754" spans="7:17" ht="15.75" customHeight="1" x14ac:dyDescent="0.35">
      <c r="G754" s="50"/>
      <c r="H754" s="50"/>
      <c r="I754" s="50"/>
      <c r="J754" s="50"/>
      <c r="K754" s="51"/>
      <c r="L754" s="50"/>
      <c r="M754" s="50"/>
      <c r="N754" s="50"/>
      <c r="O754" s="50"/>
      <c r="P754" s="52"/>
      <c r="Q754" s="52"/>
    </row>
    <row r="755" spans="7:17" ht="15.75" customHeight="1" x14ac:dyDescent="0.35">
      <c r="G755" s="50"/>
      <c r="H755" s="50"/>
      <c r="I755" s="50"/>
      <c r="J755" s="50"/>
      <c r="K755" s="51"/>
      <c r="L755" s="50"/>
      <c r="M755" s="50"/>
      <c r="N755" s="50"/>
      <c r="O755" s="50"/>
      <c r="P755" s="52"/>
      <c r="Q755" s="52"/>
    </row>
    <row r="756" spans="7:17" ht="15.75" customHeight="1" x14ac:dyDescent="0.35">
      <c r="G756" s="50"/>
      <c r="H756" s="50"/>
      <c r="I756" s="50"/>
      <c r="J756" s="50"/>
      <c r="K756" s="51"/>
      <c r="L756" s="50"/>
      <c r="M756" s="50"/>
      <c r="N756" s="50"/>
      <c r="O756" s="50"/>
      <c r="P756" s="52"/>
      <c r="Q756" s="52"/>
    </row>
    <row r="757" spans="7:17" ht="15.75" customHeight="1" x14ac:dyDescent="0.35">
      <c r="G757" s="50"/>
      <c r="H757" s="50"/>
      <c r="I757" s="50"/>
      <c r="J757" s="50"/>
      <c r="K757" s="51"/>
      <c r="L757" s="50"/>
      <c r="M757" s="50"/>
      <c r="N757" s="50"/>
      <c r="O757" s="50"/>
      <c r="P757" s="52"/>
      <c r="Q757" s="52"/>
    </row>
    <row r="758" spans="7:17" ht="15.75" customHeight="1" x14ac:dyDescent="0.35">
      <c r="G758" s="50"/>
      <c r="H758" s="50"/>
      <c r="I758" s="50"/>
      <c r="J758" s="50"/>
      <c r="K758" s="51"/>
      <c r="L758" s="50"/>
      <c r="M758" s="50"/>
      <c r="N758" s="50"/>
      <c r="O758" s="50"/>
      <c r="P758" s="52"/>
      <c r="Q758" s="52"/>
    </row>
    <row r="759" spans="7:17" ht="15.75" customHeight="1" x14ac:dyDescent="0.35">
      <c r="G759" s="50"/>
      <c r="H759" s="50"/>
      <c r="I759" s="50"/>
      <c r="J759" s="50"/>
      <c r="K759" s="51"/>
      <c r="L759" s="50"/>
      <c r="M759" s="50"/>
      <c r="N759" s="50"/>
      <c r="O759" s="50"/>
      <c r="P759" s="52"/>
      <c r="Q759" s="52"/>
    </row>
    <row r="760" spans="7:17" ht="15.75" customHeight="1" x14ac:dyDescent="0.35">
      <c r="G760" s="50"/>
      <c r="H760" s="50"/>
      <c r="I760" s="50"/>
      <c r="J760" s="50"/>
      <c r="K760" s="51"/>
      <c r="L760" s="50"/>
      <c r="M760" s="50"/>
      <c r="N760" s="50"/>
      <c r="O760" s="50"/>
      <c r="P760" s="52"/>
      <c r="Q760" s="52"/>
    </row>
    <row r="761" spans="7:17" ht="15.75" customHeight="1" x14ac:dyDescent="0.35">
      <c r="G761" s="50"/>
      <c r="H761" s="50"/>
      <c r="I761" s="50"/>
      <c r="J761" s="50"/>
      <c r="K761" s="51"/>
      <c r="L761" s="50"/>
      <c r="M761" s="50"/>
      <c r="N761" s="50"/>
      <c r="O761" s="50"/>
      <c r="P761" s="52"/>
      <c r="Q761" s="52"/>
    </row>
    <row r="762" spans="7:17" ht="15.75" customHeight="1" x14ac:dyDescent="0.35">
      <c r="G762" s="50"/>
      <c r="H762" s="50"/>
      <c r="I762" s="50"/>
      <c r="J762" s="50"/>
      <c r="K762" s="51"/>
      <c r="L762" s="50"/>
      <c r="M762" s="50"/>
      <c r="N762" s="50"/>
      <c r="O762" s="50"/>
      <c r="P762" s="52"/>
      <c r="Q762" s="52"/>
    </row>
    <row r="763" spans="7:17" ht="15.75" customHeight="1" x14ac:dyDescent="0.35">
      <c r="G763" s="50"/>
      <c r="H763" s="50"/>
      <c r="I763" s="50"/>
      <c r="J763" s="50"/>
      <c r="K763" s="51"/>
      <c r="L763" s="50"/>
      <c r="M763" s="50"/>
      <c r="N763" s="50"/>
      <c r="O763" s="50"/>
      <c r="P763" s="52"/>
      <c r="Q763" s="52"/>
    </row>
    <row r="764" spans="7:17" ht="15.75" customHeight="1" x14ac:dyDescent="0.35">
      <c r="G764" s="50"/>
      <c r="H764" s="50"/>
      <c r="I764" s="50"/>
      <c r="J764" s="50"/>
      <c r="K764" s="51"/>
      <c r="L764" s="50"/>
      <c r="M764" s="50"/>
      <c r="N764" s="50"/>
      <c r="O764" s="50"/>
      <c r="P764" s="52"/>
      <c r="Q764" s="52"/>
    </row>
    <row r="765" spans="7:17" ht="15.75" customHeight="1" x14ac:dyDescent="0.35">
      <c r="G765" s="50"/>
      <c r="H765" s="50"/>
      <c r="I765" s="50"/>
      <c r="J765" s="50"/>
      <c r="K765" s="51"/>
      <c r="L765" s="50"/>
      <c r="M765" s="50"/>
      <c r="N765" s="50"/>
      <c r="O765" s="50"/>
      <c r="P765" s="52"/>
      <c r="Q765" s="52"/>
    </row>
    <row r="766" spans="7:17" ht="15.75" customHeight="1" x14ac:dyDescent="0.35">
      <c r="G766" s="50"/>
      <c r="H766" s="50"/>
      <c r="I766" s="50"/>
      <c r="J766" s="50"/>
      <c r="K766" s="51"/>
      <c r="L766" s="50"/>
      <c r="M766" s="50"/>
      <c r="N766" s="50"/>
      <c r="O766" s="50"/>
      <c r="P766" s="52"/>
      <c r="Q766" s="52"/>
    </row>
    <row r="767" spans="7:17" ht="15.75" customHeight="1" x14ac:dyDescent="0.35">
      <c r="G767" s="50"/>
      <c r="H767" s="50"/>
      <c r="I767" s="50"/>
      <c r="J767" s="50"/>
      <c r="K767" s="51"/>
      <c r="L767" s="50"/>
      <c r="M767" s="50"/>
      <c r="N767" s="50"/>
      <c r="O767" s="50"/>
      <c r="P767" s="52"/>
      <c r="Q767" s="52"/>
    </row>
  </sheetData>
  <sheetProtection algorithmName="SHA-512" hashValue="jlfOhzHsX18Ko8JntW+6iRduBsSY9RewNAjdutcw/B6QW4jRcfvGfy8KlE64byTP4AD5Qm8WR78QyLqTCnCD4w==" saltValue="c1MOOBM4r5WbGKGRxtPTjA==" spinCount="100000" sheet="1" objects="1" scenarios="1"/>
  <mergeCells count="64">
    <mergeCell ref="AC4:AK4"/>
    <mergeCell ref="B1:Q1"/>
    <mergeCell ref="B2:Q3"/>
    <mergeCell ref="G4:O4"/>
    <mergeCell ref="P4:Q4"/>
    <mergeCell ref="T4:AB4"/>
    <mergeCell ref="BW4:CE4"/>
    <mergeCell ref="CF4:CN4"/>
    <mergeCell ref="CO4:DC4"/>
    <mergeCell ref="B5:B8"/>
    <mergeCell ref="C5:C8"/>
    <mergeCell ref="D5:D8"/>
    <mergeCell ref="E5:E8"/>
    <mergeCell ref="P6:Q6"/>
    <mergeCell ref="P7:P8"/>
    <mergeCell ref="Q7:Q8"/>
    <mergeCell ref="AL4:AT4"/>
    <mergeCell ref="AU4:BC4"/>
    <mergeCell ref="BD4:BG4"/>
    <mergeCell ref="BH4:BK4"/>
    <mergeCell ref="BL4:BM4"/>
    <mergeCell ref="BN4:BV4"/>
    <mergeCell ref="B9:B12"/>
    <mergeCell ref="C9:C12"/>
    <mergeCell ref="D9:D12"/>
    <mergeCell ref="E9:E12"/>
    <mergeCell ref="P10:Q10"/>
    <mergeCell ref="P11:P12"/>
    <mergeCell ref="Q11:Q12"/>
    <mergeCell ref="B13:B16"/>
    <mergeCell ref="C13:C16"/>
    <mergeCell ref="D13:D16"/>
    <mergeCell ref="E13:E16"/>
    <mergeCell ref="P14:Q14"/>
    <mergeCell ref="P15:P16"/>
    <mergeCell ref="Q15:Q16"/>
    <mergeCell ref="B17:B20"/>
    <mergeCell ref="C17:C20"/>
    <mergeCell ref="D17:D20"/>
    <mergeCell ref="E17:E20"/>
    <mergeCell ref="P18:Q18"/>
    <mergeCell ref="P19:P20"/>
    <mergeCell ref="Q19:Q20"/>
    <mergeCell ref="B21:B24"/>
    <mergeCell ref="C21:C24"/>
    <mergeCell ref="D21:D24"/>
    <mergeCell ref="E21:E24"/>
    <mergeCell ref="P22:Q22"/>
    <mergeCell ref="P23:P24"/>
    <mergeCell ref="Q23:Q24"/>
    <mergeCell ref="B25:B28"/>
    <mergeCell ref="C25:C28"/>
    <mergeCell ref="D25:D28"/>
    <mergeCell ref="E25:E28"/>
    <mergeCell ref="P26:Q26"/>
    <mergeCell ref="P27:P28"/>
    <mergeCell ref="Q27:Q28"/>
    <mergeCell ref="B29:B32"/>
    <mergeCell ref="C29:C32"/>
    <mergeCell ref="D29:D32"/>
    <mergeCell ref="E29:E32"/>
    <mergeCell ref="P30:Q30"/>
    <mergeCell ref="P31:P32"/>
    <mergeCell ref="Q31:Q32"/>
  </mergeCells>
  <phoneticPr fontId="33"/>
  <conditionalFormatting sqref="C4:C5 C9 C13 C17 C21 C25 C29 C33:C1048339">
    <cfRule type="expression" dxfId="136" priority="73">
      <formula>S5=1</formula>
    </cfRule>
  </conditionalFormatting>
  <conditionalFormatting sqref="C1048340:C1048552">
    <cfRule type="expression" dxfId="135" priority="85">
      <formula>S1=1</formula>
    </cfRule>
  </conditionalFormatting>
  <conditionalFormatting sqref="C1048553:C1048562">
    <cfRule type="expression" dxfId="134" priority="83">
      <formula>S202=1</formula>
    </cfRule>
  </conditionalFormatting>
  <conditionalFormatting sqref="C1048563:C1048576">
    <cfRule type="expression" dxfId="133" priority="82">
      <formula>S211=1</formula>
    </cfRule>
  </conditionalFormatting>
  <conditionalFormatting sqref="D4:E4">
    <cfRule type="expression" dxfId="132" priority="29">
      <formula>OR(D4="valid acro",D4="distinct acro")</formula>
    </cfRule>
    <cfRule type="containsText" dxfId="131" priority="30" operator="containsText" text="Type">
      <formula>NOT(ISERROR(SEARCH("Type",D4)))</formula>
    </cfRule>
    <cfRule type="containsText" dxfId="130" priority="31" operator="containsText" text="mismatch">
      <formula>NOT(ISERROR(SEARCH("mismatch",D4)))</formula>
    </cfRule>
  </conditionalFormatting>
  <conditionalFormatting sqref="F4 D5:E5 D9:E9 D13:E13 D17:E17 D21:E21 D25:E25 D29:E29">
    <cfRule type="containsText" dxfId="129" priority="72" operator="containsText" text="mismatch">
      <formula>NOT(ISERROR(SEARCH("mismatch",D4)))</formula>
    </cfRule>
    <cfRule type="containsText" dxfId="128" priority="71" operator="containsText" text="Type">
      <formula>NOT(ISERROR(SEARCH("Type",D4)))</formula>
    </cfRule>
    <cfRule type="expression" dxfId="127" priority="70">
      <formula>OR(D4="有効なACRO",D4="明確なアクロ")</formula>
    </cfRule>
  </conditionalFormatting>
  <conditionalFormatting sqref="G14">
    <cfRule type="expression" dxfId="126" priority="20">
      <formula>BW14="ok"</formula>
    </cfRule>
    <cfRule type="expression" dxfId="125" priority="21">
      <formula>BN14="ok"</formula>
    </cfRule>
  </conditionalFormatting>
  <conditionalFormatting sqref="G18">
    <cfRule type="expression" dxfId="124" priority="11">
      <formula>BW18="ok"</formula>
    </cfRule>
    <cfRule type="expression" dxfId="123" priority="12">
      <formula>BN18="ok"</formula>
    </cfRule>
    <cfRule type="expression" dxfId="122" priority="13">
      <formula>BW18="ok"</formula>
    </cfRule>
    <cfRule type="expression" dxfId="121" priority="14">
      <formula>BN18="ok"</formula>
    </cfRule>
  </conditionalFormatting>
  <conditionalFormatting sqref="G18:H18">
    <cfRule type="expression" dxfId="120" priority="57">
      <formula>BW18="ok"</formula>
    </cfRule>
    <cfRule type="expression" dxfId="119" priority="58">
      <formula>BN18="ok"</formula>
    </cfRule>
  </conditionalFormatting>
  <conditionalFormatting sqref="G33:I264 K33:P264">
    <cfRule type="expression" dxfId="118" priority="75">
      <formula>T33:AB527=1</formula>
    </cfRule>
  </conditionalFormatting>
  <conditionalFormatting sqref="G6:O6">
    <cfRule type="expression" dxfId="117" priority="80">
      <formula>BW6="ok"</formula>
    </cfRule>
    <cfRule type="expression" dxfId="116" priority="81">
      <formula>BN6="ok"</formula>
    </cfRule>
  </conditionalFormatting>
  <conditionalFormatting sqref="G6:O7 G10:O11 G14:O15 G18:O19 G22:O23 G26:O27 G30:O31">
    <cfRule type="expression" dxfId="115" priority="84">
      <formula>T6:AB264=1</formula>
    </cfRule>
  </conditionalFormatting>
  <conditionalFormatting sqref="G8:O8 G12:O12 G16:O16 G20:O20 G24:O24 G28:O28 G32:O32">
    <cfRule type="expression" dxfId="114" priority="88">
      <formula>BN8="ok"</formula>
    </cfRule>
    <cfRule type="expression" dxfId="113" priority="87">
      <formula>BW8="ok"</formula>
    </cfRule>
    <cfRule type="expression" dxfId="112" priority="86">
      <formula>T7:AB264=1</formula>
    </cfRule>
    <cfRule type="expression" dxfId="111" priority="89">
      <formula>T7:AB265=1</formula>
    </cfRule>
  </conditionalFormatting>
  <conditionalFormatting sqref="G10:O10">
    <cfRule type="expression" dxfId="110" priority="68">
      <formula>BN10="ok"</formula>
    </cfRule>
    <cfRule type="expression" dxfId="109" priority="67">
      <formula>BW10="ok"</formula>
    </cfRule>
  </conditionalFormatting>
  <conditionalFormatting sqref="G10:O12 G14:O16 G18:O20 G22:O24 G26:O28 G30:O264 G6:O8">
    <cfRule type="expression" dxfId="108" priority="74">
      <formula>BN6="no"</formula>
    </cfRule>
  </conditionalFormatting>
  <conditionalFormatting sqref="G14:O14">
    <cfRule type="expression" dxfId="107" priority="63">
      <formula>BN14="ok"</formula>
    </cfRule>
    <cfRule type="expression" dxfId="106" priority="62">
      <formula>BW14="ok"</formula>
    </cfRule>
  </conditionalFormatting>
  <conditionalFormatting sqref="G22:O22">
    <cfRule type="expression" dxfId="105" priority="52">
      <formula>BW22="ok"</formula>
    </cfRule>
    <cfRule type="expression" dxfId="104" priority="53">
      <formula>BN22="ok"</formula>
    </cfRule>
  </conditionalFormatting>
  <conditionalFormatting sqref="G26:O26">
    <cfRule type="expression" dxfId="103" priority="48">
      <formula>BN26="ok"</formula>
    </cfRule>
    <cfRule type="expression" dxfId="102" priority="47">
      <formula>BW26="ok"</formula>
    </cfRule>
  </conditionalFormatting>
  <conditionalFormatting sqref="G30:O30">
    <cfRule type="expression" dxfId="101" priority="43">
      <formula>BN30="ok"</formula>
    </cfRule>
    <cfRule type="expression" dxfId="100" priority="42">
      <formula>BW30="ok"</formula>
    </cfRule>
  </conditionalFormatting>
  <conditionalFormatting sqref="I14:J14">
    <cfRule type="expression" dxfId="99" priority="18">
      <formula>BY14="ok"</formula>
    </cfRule>
    <cfRule type="expression" dxfId="98" priority="19">
      <formula>BP14="ok"</formula>
    </cfRule>
  </conditionalFormatting>
  <conditionalFormatting sqref="I18:J18">
    <cfRule type="expression" dxfId="97" priority="6">
      <formula>BY18="ok"</formula>
    </cfRule>
    <cfRule type="expression" dxfId="96" priority="7">
      <formula>BP18="ok"</formula>
    </cfRule>
  </conditionalFormatting>
  <conditionalFormatting sqref="I18:O18">
    <cfRule type="expression" dxfId="95" priority="9">
      <formula>BY18="ok"</formula>
    </cfRule>
    <cfRule type="expression" dxfId="94" priority="10">
      <formula>BP18="ok"</formula>
    </cfRule>
  </conditionalFormatting>
  <conditionalFormatting sqref="J6">
    <cfRule type="expression" dxfId="93" priority="78">
      <formula>W6:AD264=1</formula>
    </cfRule>
  </conditionalFormatting>
  <conditionalFormatting sqref="J8">
    <cfRule type="expression" dxfId="92" priority="79">
      <formula>W7:AD265=1</formula>
    </cfRule>
  </conditionalFormatting>
  <conditionalFormatting sqref="J10">
    <cfRule type="expression" dxfId="91" priority="65">
      <formula>W10:AD268=1</formula>
    </cfRule>
  </conditionalFormatting>
  <conditionalFormatting sqref="J12">
    <cfRule type="expression" dxfId="90" priority="66">
      <formula>W11:AD269=1</formula>
    </cfRule>
  </conditionalFormatting>
  <conditionalFormatting sqref="J14">
    <cfRule type="expression" dxfId="89" priority="17">
      <formula>W14:AD272=1</formula>
    </cfRule>
  </conditionalFormatting>
  <conditionalFormatting sqref="J16">
    <cfRule type="expression" dxfId="88" priority="61">
      <formula>W15:AD273=1</formula>
    </cfRule>
  </conditionalFormatting>
  <conditionalFormatting sqref="J18">
    <cfRule type="expression" dxfId="87" priority="5">
      <formula>W18:AD276=1</formula>
    </cfRule>
  </conditionalFormatting>
  <conditionalFormatting sqref="J20">
    <cfRule type="expression" dxfId="86" priority="56">
      <formula>W19:AD277=1</formula>
    </cfRule>
  </conditionalFormatting>
  <conditionalFormatting sqref="J22">
    <cfRule type="expression" dxfId="85" priority="50">
      <formula>W22:AD280=1</formula>
    </cfRule>
  </conditionalFormatting>
  <conditionalFormatting sqref="J24">
    <cfRule type="expression" dxfId="84" priority="51">
      <formula>W23:AD281=1</formula>
    </cfRule>
  </conditionalFormatting>
  <conditionalFormatting sqref="J26">
    <cfRule type="expression" dxfId="83" priority="45">
      <formula>W26:AD284=1</formula>
    </cfRule>
  </conditionalFormatting>
  <conditionalFormatting sqref="J28">
    <cfRule type="expression" dxfId="82" priority="46">
      <formula>W27:AD285=1</formula>
    </cfRule>
  </conditionalFormatting>
  <conditionalFormatting sqref="J30">
    <cfRule type="expression" dxfId="81" priority="40">
      <formula>W30:AD288=1</formula>
    </cfRule>
  </conditionalFormatting>
  <conditionalFormatting sqref="J32">
    <cfRule type="expression" dxfId="80" priority="41">
      <formula>W31:AD289=1</formula>
    </cfRule>
  </conditionalFormatting>
  <conditionalFormatting sqref="J33:J264">
    <cfRule type="expression" dxfId="79" priority="76">
      <formula>W33:AD527=1</formula>
    </cfRule>
  </conditionalFormatting>
  <conditionalFormatting sqref="J7:O7">
    <cfRule type="expression" dxfId="78" priority="77">
      <formula>W7:AD265=1</formula>
    </cfRule>
  </conditionalFormatting>
  <conditionalFormatting sqref="J11:O11">
    <cfRule type="expression" dxfId="77" priority="64">
      <formula>W11:AD269=1</formula>
    </cfRule>
  </conditionalFormatting>
  <conditionalFormatting sqref="J15:O15">
    <cfRule type="expression" dxfId="76" priority="59">
      <formula>W15:AD273=1</formula>
    </cfRule>
  </conditionalFormatting>
  <conditionalFormatting sqref="J19:O19">
    <cfRule type="expression" dxfId="75" priority="54">
      <formula>W19:AD277=1</formula>
    </cfRule>
  </conditionalFormatting>
  <conditionalFormatting sqref="J23:O23">
    <cfRule type="expression" dxfId="74" priority="49">
      <formula>W23:AD281=1</formula>
    </cfRule>
  </conditionalFormatting>
  <conditionalFormatting sqref="J27:O27">
    <cfRule type="expression" dxfId="73" priority="44">
      <formula>W27:AD285=1</formula>
    </cfRule>
  </conditionalFormatting>
  <conditionalFormatting sqref="J31:O31">
    <cfRule type="expression" dxfId="72" priority="39">
      <formula>W31:AD289=1</formula>
    </cfRule>
  </conditionalFormatting>
  <conditionalFormatting sqref="K6 K8 K10 K12 K14 K16 K18 K20 K22 K24 K26 K28 K30 K32">
    <cfRule type="expression" dxfId="71" priority="69">
      <formula>BL6="no"</formula>
    </cfRule>
  </conditionalFormatting>
  <conditionalFormatting sqref="L14:M14">
    <cfRule type="expression" dxfId="70" priority="16">
      <formula>BS14="ok"</formula>
    </cfRule>
    <cfRule type="expression" dxfId="69" priority="15">
      <formula>CB14="ok"</formula>
    </cfRule>
  </conditionalFormatting>
  <conditionalFormatting sqref="L18:M18">
    <cfRule type="expression" dxfId="68" priority="3">
      <formula>CB18="ok"</formula>
    </cfRule>
    <cfRule type="expression" dxfId="67" priority="4">
      <formula>BS18="ok"</formula>
    </cfRule>
    <cfRule type="expression" dxfId="66" priority="1">
      <formula>CB18="ok"</formula>
    </cfRule>
    <cfRule type="expression" dxfId="65" priority="2">
      <formula>BS18="ok"</formula>
    </cfRule>
  </conditionalFormatting>
  <conditionalFormatting sqref="P7:Q8">
    <cfRule type="expression" dxfId="64" priority="38">
      <formula>NOT($D5="valid acro")</formula>
    </cfRule>
  </conditionalFormatting>
  <conditionalFormatting sqref="P11:Q12">
    <cfRule type="expression" dxfId="63" priority="27">
      <formula>NOT($D9="valid acro")</formula>
    </cfRule>
  </conditionalFormatting>
  <conditionalFormatting sqref="P15:Q16">
    <cfRule type="expression" dxfId="62" priority="26">
      <formula>NOT($D13="valid acro")</formula>
    </cfRule>
  </conditionalFormatting>
  <conditionalFormatting sqref="P19:Q20">
    <cfRule type="expression" dxfId="61" priority="25">
      <formula>NOT($D17="valid acro")</formula>
    </cfRule>
  </conditionalFormatting>
  <conditionalFormatting sqref="P23:Q24">
    <cfRule type="expression" dxfId="60" priority="24">
      <formula>NOT($D21="valid acro")</formula>
    </cfRule>
  </conditionalFormatting>
  <conditionalFormatting sqref="P27:Q28">
    <cfRule type="expression" dxfId="59" priority="23">
      <formula>NOT($D25="valid acro")</formula>
    </cfRule>
  </conditionalFormatting>
  <conditionalFormatting sqref="P31:Q32">
    <cfRule type="expression" dxfId="58" priority="22">
      <formula>NOT($D29="valid acro")</formula>
    </cfRule>
  </conditionalFormatting>
  <dataValidations count="4">
    <dataValidation allowBlank="1" showErrorMessage="1" sqref="B2" xr:uid="{C1441FE6-239D-4159-871D-36C38E81D740}"/>
    <dataValidation type="list" allowBlank="1" showInputMessage="1" sqref="H22:O22 H26:O26 H10:O10 G6:O6 G14:O14 H30:O30 G18:O18" xr:uid="{6928591E-396B-48DE-AB87-30C1B68B77E5}">
      <formula1>INDIRECT(AC6)</formula1>
    </dataValidation>
    <dataValidation type="list" errorStyle="warning" allowBlank="1" showInputMessage="1" error="Warning..." sqref="G30 G10 G26 G22" xr:uid="{9FE039CE-679E-4741-A79A-8C56BAEBF2C4}">
      <formula1>INDIRECT(AC10)</formula1>
    </dataValidation>
    <dataValidation type="list" allowBlank="1" showErrorMessage="1" sqref="C29 C17 C25 C9 C21 C5 C13" xr:uid="{AB0B073C-B44F-4F71-8714-AD434BC94F0E}">
      <formula1>"ACRO-A,ACRO-B,ACRO-C,ACRO-P,SELECT TYPE"</formula1>
    </dataValidation>
  </dataValidation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BB74D-0EA4-4DEF-88FA-744E524F791D}">
  <sheetPr>
    <tabColor theme="4" tint="0.79998168889431442"/>
  </sheetPr>
  <dimension ref="A1:O73"/>
  <sheetViews>
    <sheetView zoomScaleNormal="100" workbookViewId="0">
      <selection activeCell="A3" sqref="A3"/>
    </sheetView>
  </sheetViews>
  <sheetFormatPr defaultColWidth="8.58203125" defaultRowHeight="15.5" x14ac:dyDescent="0.35"/>
  <cols>
    <col min="1" max="1" width="3.83203125" style="1" customWidth="1"/>
    <col min="2" max="2" width="7.08203125" style="1" customWidth="1"/>
    <col min="3" max="16384" width="8.58203125" style="1"/>
  </cols>
  <sheetData>
    <row r="1" spans="1:15" ht="30" x14ac:dyDescent="0.35">
      <c r="A1" s="184" t="s">
        <v>0</v>
      </c>
      <c r="B1" s="184"/>
      <c r="C1" s="184"/>
      <c r="D1" s="184"/>
      <c r="E1" s="184"/>
      <c r="F1" s="184"/>
      <c r="G1" s="184"/>
      <c r="H1" s="184"/>
      <c r="I1" s="184"/>
      <c r="J1" s="184"/>
      <c r="K1" s="184"/>
      <c r="L1" s="184"/>
      <c r="M1" s="184"/>
      <c r="N1" s="184"/>
      <c r="O1" s="184"/>
    </row>
    <row r="3" spans="1:15" x14ac:dyDescent="0.35">
      <c r="A3" s="97" t="s">
        <v>1</v>
      </c>
      <c r="B3" s="73"/>
      <c r="C3" s="73"/>
      <c r="D3" s="73"/>
      <c r="E3" s="73"/>
      <c r="F3" s="73"/>
      <c r="G3" s="73"/>
    </row>
    <row r="4" spans="1:15" x14ac:dyDescent="0.35">
      <c r="A4" s="92"/>
      <c r="B4" s="73"/>
      <c r="C4" s="73"/>
      <c r="D4" s="73"/>
      <c r="E4" s="73"/>
      <c r="F4" s="73"/>
      <c r="G4" s="73"/>
    </row>
    <row r="5" spans="1:15" x14ac:dyDescent="0.35">
      <c r="A5" s="91" t="s">
        <v>2</v>
      </c>
      <c r="B5" s="73"/>
      <c r="C5" s="73"/>
      <c r="D5" s="73"/>
      <c r="E5" s="73"/>
      <c r="F5" s="73"/>
      <c r="G5" s="73"/>
    </row>
    <row r="6" spans="1:15" x14ac:dyDescent="0.35">
      <c r="B6" s="92" t="s">
        <v>3</v>
      </c>
      <c r="C6" s="73"/>
      <c r="D6" s="73"/>
      <c r="E6" s="73"/>
      <c r="F6" s="73"/>
      <c r="G6" s="73"/>
    </row>
    <row r="7" spans="1:15" x14ac:dyDescent="0.35">
      <c r="B7" s="125" t="s">
        <v>4</v>
      </c>
      <c r="C7" s="73"/>
      <c r="D7" s="73"/>
      <c r="E7" s="73"/>
      <c r="F7" s="73"/>
      <c r="G7" s="73"/>
    </row>
    <row r="8" spans="1:15" x14ac:dyDescent="0.35">
      <c r="B8" s="92" t="s">
        <v>5</v>
      </c>
      <c r="C8" s="73"/>
      <c r="D8" s="73"/>
      <c r="E8" s="73"/>
      <c r="F8" s="73"/>
      <c r="G8" s="73"/>
    </row>
    <row r="9" spans="1:15" x14ac:dyDescent="0.35">
      <c r="B9" s="125" t="s">
        <v>6</v>
      </c>
      <c r="C9" s="73"/>
      <c r="D9" s="73"/>
      <c r="E9" s="73"/>
      <c r="F9" s="73"/>
      <c r="G9" s="73"/>
    </row>
    <row r="10" spans="1:15" x14ac:dyDescent="0.35">
      <c r="B10" s="92" t="s">
        <v>7</v>
      </c>
      <c r="C10" s="73"/>
      <c r="D10" s="73"/>
      <c r="E10" s="73"/>
      <c r="F10" s="73"/>
      <c r="G10" s="73"/>
    </row>
    <row r="11" spans="1:15" x14ac:dyDescent="0.35">
      <c r="B11" s="92" t="s">
        <v>8</v>
      </c>
      <c r="C11" s="73"/>
      <c r="D11" s="73"/>
      <c r="E11" s="73"/>
      <c r="F11" s="73"/>
      <c r="G11" s="73"/>
    </row>
    <row r="12" spans="1:15" x14ac:dyDescent="0.35">
      <c r="A12" s="92"/>
      <c r="B12" s="92" t="s">
        <v>9</v>
      </c>
      <c r="C12" s="73"/>
      <c r="D12" s="73"/>
      <c r="E12" s="73"/>
      <c r="F12" s="73"/>
      <c r="G12" s="73"/>
    </row>
    <row r="13" spans="1:15" x14ac:dyDescent="0.35">
      <c r="A13" s="92"/>
      <c r="C13" s="73"/>
      <c r="D13" s="73"/>
      <c r="E13" s="73"/>
      <c r="F13" s="73"/>
      <c r="G13" s="73"/>
    </row>
    <row r="14" spans="1:15" x14ac:dyDescent="0.35">
      <c r="A14" s="91" t="s">
        <v>10</v>
      </c>
      <c r="B14" s="73"/>
      <c r="C14" s="73"/>
      <c r="D14" s="73"/>
      <c r="E14" s="73"/>
      <c r="F14" s="73"/>
      <c r="G14" s="73"/>
    </row>
    <row r="15" spans="1:15" x14ac:dyDescent="0.35">
      <c r="B15" s="92" t="s">
        <v>11</v>
      </c>
      <c r="C15" s="73"/>
      <c r="D15" s="73"/>
      <c r="E15" s="73"/>
      <c r="F15" s="73"/>
      <c r="G15" s="73"/>
    </row>
    <row r="16" spans="1:15" x14ac:dyDescent="0.35">
      <c r="B16" s="92" t="s">
        <v>12</v>
      </c>
      <c r="C16" s="73"/>
      <c r="D16" s="73"/>
      <c r="E16" s="73"/>
      <c r="F16" s="73"/>
      <c r="G16" s="73"/>
    </row>
    <row r="17" spans="1:8" x14ac:dyDescent="0.35">
      <c r="B17" s="92" t="s">
        <v>13</v>
      </c>
      <c r="C17" s="73"/>
      <c r="D17" s="73"/>
      <c r="E17" s="73"/>
      <c r="F17" s="73"/>
      <c r="G17" s="73"/>
    </row>
    <row r="18" spans="1:8" x14ac:dyDescent="0.35">
      <c r="B18" s="92" t="s">
        <v>14</v>
      </c>
      <c r="C18" s="73"/>
      <c r="D18" s="73"/>
      <c r="E18" s="73"/>
      <c r="F18" s="73"/>
      <c r="G18" s="73"/>
    </row>
    <row r="19" spans="1:8" x14ac:dyDescent="0.35">
      <c r="B19" s="97" t="s">
        <v>15</v>
      </c>
      <c r="C19" s="73"/>
      <c r="D19" s="73"/>
      <c r="E19" s="73"/>
      <c r="F19" s="73"/>
      <c r="G19" s="73"/>
    </row>
    <row r="20" spans="1:8" x14ac:dyDescent="0.35">
      <c r="B20" s="92"/>
      <c r="C20" s="73"/>
      <c r="D20" s="73"/>
      <c r="E20" s="73"/>
      <c r="F20" s="73"/>
      <c r="G20" s="73"/>
    </row>
    <row r="21" spans="1:8" x14ac:dyDescent="0.35">
      <c r="A21" s="91" t="s">
        <v>16</v>
      </c>
      <c r="B21" s="92"/>
      <c r="C21" s="73"/>
      <c r="D21" s="73"/>
      <c r="E21" s="73"/>
      <c r="F21" s="73"/>
      <c r="G21" s="73"/>
    </row>
    <row r="22" spans="1:8" x14ac:dyDescent="0.35">
      <c r="A22" s="73"/>
      <c r="B22" s="73" t="s">
        <v>17</v>
      </c>
      <c r="C22" s="73"/>
      <c r="D22" s="73"/>
      <c r="E22" s="73"/>
      <c r="F22" s="73"/>
      <c r="G22" s="73"/>
    </row>
    <row r="23" spans="1:8" x14ac:dyDescent="0.35">
      <c r="A23" s="73"/>
      <c r="B23" s="73"/>
      <c r="C23" s="73"/>
      <c r="D23" s="73"/>
      <c r="E23" s="73"/>
      <c r="F23" s="73"/>
      <c r="G23" s="73"/>
    </row>
    <row r="24" spans="1:8" x14ac:dyDescent="0.35">
      <c r="A24" s="91" t="s">
        <v>18</v>
      </c>
      <c r="B24" s="73"/>
      <c r="C24" s="73"/>
      <c r="D24" s="73"/>
      <c r="E24" s="73"/>
      <c r="F24" s="73"/>
      <c r="G24" s="73"/>
      <c r="H24" s="91"/>
    </row>
    <row r="25" spans="1:8" x14ac:dyDescent="0.35">
      <c r="A25" s="73"/>
      <c r="B25" s="73"/>
      <c r="C25" s="73"/>
      <c r="D25" s="73"/>
      <c r="E25" s="73"/>
      <c r="F25" s="73"/>
      <c r="G25" s="73"/>
    </row>
    <row r="26" spans="1:8" x14ac:dyDescent="0.35">
      <c r="A26" s="73"/>
      <c r="B26" s="73"/>
      <c r="C26" s="73"/>
      <c r="D26" s="73"/>
      <c r="E26" s="73"/>
      <c r="F26" s="73"/>
      <c r="G26" s="73"/>
    </row>
    <row r="29" spans="1:8" x14ac:dyDescent="0.35">
      <c r="A29" s="91" t="s">
        <v>19</v>
      </c>
    </row>
    <row r="31" spans="1:8" ht="41.15" customHeight="1" x14ac:dyDescent="0.35"/>
    <row r="38" spans="1:1" ht="21.65" customHeight="1" x14ac:dyDescent="0.35"/>
    <row r="39" spans="1:1" x14ac:dyDescent="0.35">
      <c r="A39" s="91" t="s">
        <v>20</v>
      </c>
    </row>
    <row r="45" spans="1:1" ht="54.65" customHeight="1" x14ac:dyDescent="0.35"/>
    <row r="46" spans="1:1" x14ac:dyDescent="0.35">
      <c r="A46" s="91" t="s">
        <v>21</v>
      </c>
    </row>
    <row r="57" spans="1:1" x14ac:dyDescent="0.35">
      <c r="A57" s="91" t="s">
        <v>22</v>
      </c>
    </row>
    <row r="64" spans="1:1" x14ac:dyDescent="0.35">
      <c r="A64" s="91" t="s">
        <v>23</v>
      </c>
    </row>
    <row r="73" spans="1:1" x14ac:dyDescent="0.35">
      <c r="A73" s="91" t="s">
        <v>24</v>
      </c>
    </row>
  </sheetData>
  <sheetProtection algorithmName="SHA-512" hashValue="CFIf4JP2zBz4Qf33+V3wVLAGES65ehnLPrtzKMeGnsOSE+/PZfACdR72aDLa4xi0B0NHYxuB9ktM4TlcsnCZug==" saltValue="7pbi9cGSekYAMYWP/PnLGw==" spinCount="100000" sheet="1" objects="1" scenarios="1"/>
  <mergeCells count="1">
    <mergeCell ref="A1:O1"/>
  </mergeCells>
  <phoneticPr fontId="3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DD767"/>
  <sheetViews>
    <sheetView zoomScale="70" zoomScaleNormal="70" workbookViewId="0"/>
  </sheetViews>
  <sheetFormatPr defaultColWidth="11.25" defaultRowHeight="15" customHeight="1" outlineLevelCol="2" x14ac:dyDescent="0.35"/>
  <cols>
    <col min="1" max="1" width="3.25" style="1" customWidth="1"/>
    <col min="2" max="2" width="4.5" style="1" customWidth="1"/>
    <col min="3" max="3" width="7.83203125" style="1" customWidth="1"/>
    <col min="4" max="6" width="7.5" style="1" customWidth="1"/>
    <col min="7" max="7" width="15.83203125" style="1" customWidth="1"/>
    <col min="8" max="8" width="14" style="1" customWidth="1"/>
    <col min="9" max="9" width="12.25" style="1" customWidth="1"/>
    <col min="10" max="11" width="13" style="1" customWidth="1"/>
    <col min="12" max="12" width="14.25" style="1" customWidth="1"/>
    <col min="13" max="13" width="16.75" style="1" customWidth="1"/>
    <col min="14" max="15" width="13" style="1" customWidth="1"/>
    <col min="16" max="16" width="21.75" style="53" customWidth="1"/>
    <col min="17" max="17" width="20.5" style="53" customWidth="1"/>
    <col min="18" max="18" width="15" style="1" customWidth="1"/>
    <col min="19" max="19" width="15" style="1" hidden="1" customWidth="1" outlineLevel="2"/>
    <col min="20" max="28" width="11.25" style="1" hidden="1" customWidth="1" outlineLevel="2"/>
    <col min="29" max="29" width="15" style="1" hidden="1" customWidth="1" outlineLevel="2"/>
    <col min="30" max="92" width="11.25" style="1" hidden="1" customWidth="1" outlineLevel="2"/>
    <col min="93" max="107" width="11.25" style="1" hidden="1" customWidth="1" outlineLevel="1"/>
    <col min="108" max="108" width="11.25" style="1" collapsed="1"/>
    <col min="109" max="16384" width="11.25" style="1"/>
  </cols>
  <sheetData>
    <row r="1" spans="1:107" ht="17.149999999999999" customHeight="1" thickBot="1" x14ac:dyDescent="0.4">
      <c r="B1" s="153" t="s">
        <v>25</v>
      </c>
      <c r="C1" s="153"/>
      <c r="D1" s="153"/>
      <c r="E1" s="153"/>
      <c r="F1" s="153"/>
      <c r="G1" s="153"/>
      <c r="H1" s="153"/>
      <c r="I1" s="153"/>
      <c r="J1" s="153"/>
      <c r="K1" s="153"/>
      <c r="L1" s="153"/>
      <c r="M1" s="153"/>
      <c r="N1" s="153"/>
      <c r="O1" s="153"/>
      <c r="P1" s="153"/>
      <c r="Q1" s="153"/>
    </row>
    <row r="2" spans="1:107" ht="51.75" customHeight="1" x14ac:dyDescent="0.35">
      <c r="B2" s="185" t="s">
        <v>26</v>
      </c>
      <c r="C2" s="186"/>
      <c r="D2" s="186"/>
      <c r="E2" s="186"/>
      <c r="F2" s="186"/>
      <c r="G2" s="186"/>
      <c r="H2" s="186"/>
      <c r="I2" s="186"/>
      <c r="J2" s="186"/>
      <c r="K2" s="186"/>
      <c r="L2" s="186"/>
      <c r="M2" s="186"/>
      <c r="N2" s="186"/>
      <c r="O2" s="186"/>
      <c r="P2" s="186"/>
      <c r="Q2" s="187"/>
    </row>
    <row r="3" spans="1:107" ht="15.75" customHeight="1" thickBot="1" x14ac:dyDescent="0.4">
      <c r="B3" s="188"/>
      <c r="C3" s="189"/>
      <c r="D3" s="189"/>
      <c r="E3" s="189"/>
      <c r="F3" s="189"/>
      <c r="G3" s="189"/>
      <c r="H3" s="189"/>
      <c r="I3" s="189"/>
      <c r="J3" s="189"/>
      <c r="K3" s="189"/>
      <c r="L3" s="189"/>
      <c r="M3" s="189"/>
      <c r="N3" s="189"/>
      <c r="O3" s="189"/>
      <c r="P3" s="189"/>
      <c r="Q3" s="190"/>
    </row>
    <row r="4" spans="1:107" ht="39" customHeight="1" thickBot="1" x14ac:dyDescent="0.4">
      <c r="A4" s="2"/>
      <c r="B4" s="3" t="s">
        <v>27</v>
      </c>
      <c r="C4" s="3" t="s">
        <v>28</v>
      </c>
      <c r="D4" s="3" t="s">
        <v>29</v>
      </c>
      <c r="E4" s="98" t="s">
        <v>30</v>
      </c>
      <c r="F4" s="54" t="s">
        <v>31</v>
      </c>
      <c r="G4" s="160" t="s">
        <v>32</v>
      </c>
      <c r="H4" s="161"/>
      <c r="I4" s="161"/>
      <c r="J4" s="161"/>
      <c r="K4" s="161"/>
      <c r="L4" s="161"/>
      <c r="M4" s="161"/>
      <c r="N4" s="161"/>
      <c r="O4" s="162"/>
      <c r="P4" s="163" t="s">
        <v>33</v>
      </c>
      <c r="Q4" s="164"/>
      <c r="R4" s="2"/>
      <c r="S4" s="2" t="s">
        <v>34</v>
      </c>
      <c r="T4" s="152" t="s">
        <v>35</v>
      </c>
      <c r="U4" s="152"/>
      <c r="V4" s="152"/>
      <c r="W4" s="152"/>
      <c r="X4" s="152"/>
      <c r="Y4" s="152"/>
      <c r="Z4" s="152"/>
      <c r="AA4" s="152"/>
      <c r="AB4" s="152"/>
      <c r="AC4" s="152" t="s">
        <v>36</v>
      </c>
      <c r="AD4" s="152"/>
      <c r="AE4" s="152"/>
      <c r="AF4" s="152"/>
      <c r="AG4" s="152"/>
      <c r="AH4" s="152"/>
      <c r="AI4" s="152"/>
      <c r="AJ4" s="152"/>
      <c r="AK4" s="152"/>
      <c r="AL4" s="152" t="s">
        <v>37</v>
      </c>
      <c r="AM4" s="152"/>
      <c r="AN4" s="152"/>
      <c r="AO4" s="152"/>
      <c r="AP4" s="152"/>
      <c r="AQ4" s="152"/>
      <c r="AR4" s="152"/>
      <c r="AS4" s="152"/>
      <c r="AT4" s="152"/>
      <c r="AU4" s="152" t="s">
        <v>38</v>
      </c>
      <c r="AV4" s="152"/>
      <c r="AW4" s="152"/>
      <c r="AX4" s="152"/>
      <c r="AY4" s="152"/>
      <c r="AZ4" s="152"/>
      <c r="BA4" s="152"/>
      <c r="BB4" s="152"/>
      <c r="BC4" s="152"/>
      <c r="BD4" s="152" t="s">
        <v>39</v>
      </c>
      <c r="BE4" s="152"/>
      <c r="BF4" s="152"/>
      <c r="BG4" s="152"/>
      <c r="BH4" s="152" t="s">
        <v>40</v>
      </c>
      <c r="BI4" s="152"/>
      <c r="BJ4" s="152"/>
      <c r="BK4" s="152"/>
      <c r="BL4" s="152" t="s">
        <v>41</v>
      </c>
      <c r="BM4" s="152"/>
      <c r="BN4" s="152" t="s">
        <v>42</v>
      </c>
      <c r="BO4" s="152"/>
      <c r="BP4" s="152"/>
      <c r="BQ4" s="152"/>
      <c r="BR4" s="152"/>
      <c r="BS4" s="152"/>
      <c r="BT4" s="152"/>
      <c r="BU4" s="152"/>
      <c r="BV4" s="152"/>
      <c r="BW4" s="152" t="s">
        <v>43</v>
      </c>
      <c r="BX4" s="152"/>
      <c r="BY4" s="152"/>
      <c r="BZ4" s="152"/>
      <c r="CA4" s="152"/>
      <c r="CB4" s="152"/>
      <c r="CC4" s="152"/>
      <c r="CD4" s="152"/>
      <c r="CE4" s="152"/>
      <c r="CF4" s="152" t="s">
        <v>44</v>
      </c>
      <c r="CG4" s="152"/>
      <c r="CH4" s="152"/>
      <c r="CI4" s="152"/>
      <c r="CJ4" s="152"/>
      <c r="CK4" s="152"/>
      <c r="CL4" s="152"/>
      <c r="CM4" s="152"/>
      <c r="CN4" s="152"/>
      <c r="CO4" s="165" t="s">
        <v>45</v>
      </c>
      <c r="CP4" s="165"/>
      <c r="CQ4" s="165"/>
      <c r="CR4" s="165"/>
      <c r="CS4" s="165"/>
      <c r="CT4" s="165"/>
      <c r="CU4" s="165"/>
      <c r="CV4" s="165"/>
      <c r="CW4" s="165"/>
      <c r="CX4" s="165"/>
      <c r="CY4" s="165"/>
      <c r="CZ4" s="165"/>
      <c r="DA4" s="165"/>
      <c r="DB4" s="165"/>
      <c r="DC4" s="165"/>
    </row>
    <row r="5" spans="1:107" s="44" customFormat="1" ht="32.15" customHeight="1" x14ac:dyDescent="0.35">
      <c r="A5" s="4"/>
      <c r="B5" s="166">
        <v>1</v>
      </c>
      <c r="C5" s="168" t="s">
        <v>46</v>
      </c>
      <c r="D5" s="170" t="str">
        <f>IF(S6=1,"Select an acro type",IF(SUM(T6:AB6)&gt;0,"Code(s) mismatch with acro type",IF(BL6="no","Position 2 must be a from different variation",IF(SUM(CF6:CN6)&gt;0,"Missing minimal component(s)",IF(BM6="no","These bonuses can't be declared together","valid acro")))))</f>
        <v>Select an acro type</v>
      </c>
      <c r="E5" s="170" t="str">
        <f>IF(D5="valid acro",DC6,"")</f>
        <v/>
      </c>
      <c r="F5" s="56" t="s">
        <v>47</v>
      </c>
      <c r="G5" s="5" t="s">
        <v>48</v>
      </c>
      <c r="H5" s="6" t="s">
        <v>49</v>
      </c>
      <c r="I5" s="6" t="s">
        <v>50</v>
      </c>
      <c r="J5" s="6" t="s">
        <v>51</v>
      </c>
      <c r="K5" s="7" t="s">
        <v>52</v>
      </c>
      <c r="L5" s="8" t="s">
        <v>53</v>
      </c>
      <c r="M5" s="8" t="s">
        <v>54</v>
      </c>
      <c r="N5" s="6" t="s">
        <v>55</v>
      </c>
      <c r="O5" s="9" t="s">
        <v>56</v>
      </c>
      <c r="P5" s="123" t="s">
        <v>57</v>
      </c>
      <c r="Q5" s="124" t="s">
        <v>58</v>
      </c>
      <c r="R5" s="4"/>
      <c r="S5" s="10" t="s">
        <v>59</v>
      </c>
      <c r="T5" s="11" t="s">
        <v>48</v>
      </c>
      <c r="U5" s="12" t="s">
        <v>49</v>
      </c>
      <c r="V5" s="12" t="s">
        <v>50</v>
      </c>
      <c r="W5" s="12" t="s">
        <v>51</v>
      </c>
      <c r="X5" s="13" t="s">
        <v>52</v>
      </c>
      <c r="Y5" s="14" t="s">
        <v>53</v>
      </c>
      <c r="Z5" s="14" t="s">
        <v>54</v>
      </c>
      <c r="AA5" s="12" t="s">
        <v>55</v>
      </c>
      <c r="AB5" s="12" t="s">
        <v>56</v>
      </c>
      <c r="AC5" s="15" t="s">
        <v>48</v>
      </c>
      <c r="AD5" s="16" t="s">
        <v>49</v>
      </c>
      <c r="AE5" s="16" t="s">
        <v>50</v>
      </c>
      <c r="AF5" s="16" t="s">
        <v>51</v>
      </c>
      <c r="AG5" s="17" t="s">
        <v>52</v>
      </c>
      <c r="AH5" s="18" t="s">
        <v>53</v>
      </c>
      <c r="AI5" s="18" t="s">
        <v>54</v>
      </c>
      <c r="AJ5" s="16" t="s">
        <v>55</v>
      </c>
      <c r="AK5" s="16" t="s">
        <v>56</v>
      </c>
      <c r="AL5" s="19" t="s">
        <v>48</v>
      </c>
      <c r="AM5" s="20" t="s">
        <v>49</v>
      </c>
      <c r="AN5" s="20" t="s">
        <v>50</v>
      </c>
      <c r="AO5" s="20" t="s">
        <v>51</v>
      </c>
      <c r="AP5" s="21" t="s">
        <v>52</v>
      </c>
      <c r="AQ5" s="22" t="s">
        <v>53</v>
      </c>
      <c r="AR5" s="22" t="s">
        <v>54</v>
      </c>
      <c r="AS5" s="20" t="s">
        <v>55</v>
      </c>
      <c r="AT5" s="20" t="s">
        <v>56</v>
      </c>
      <c r="AU5" s="23" t="s">
        <v>48</v>
      </c>
      <c r="AV5" s="24" t="s">
        <v>49</v>
      </c>
      <c r="AW5" s="24" t="s">
        <v>50</v>
      </c>
      <c r="AX5" s="24" t="s">
        <v>51</v>
      </c>
      <c r="AY5" s="25" t="s">
        <v>52</v>
      </c>
      <c r="AZ5" s="26" t="s">
        <v>53</v>
      </c>
      <c r="BA5" s="26" t="s">
        <v>54</v>
      </c>
      <c r="BB5" s="24" t="s">
        <v>55</v>
      </c>
      <c r="BC5" s="24" t="s">
        <v>56</v>
      </c>
      <c r="BD5" s="27" t="s">
        <v>51</v>
      </c>
      <c r="BE5" s="28" t="s">
        <v>52</v>
      </c>
      <c r="BF5" s="27" t="s">
        <v>55</v>
      </c>
      <c r="BG5" s="27" t="s">
        <v>56</v>
      </c>
      <c r="BH5" s="29" t="s">
        <v>51</v>
      </c>
      <c r="BI5" s="30" t="s">
        <v>52</v>
      </c>
      <c r="BJ5" s="29" t="s">
        <v>55</v>
      </c>
      <c r="BK5" s="29" t="s">
        <v>56</v>
      </c>
      <c r="BL5" s="31" t="s">
        <v>60</v>
      </c>
      <c r="BM5" s="31" t="s">
        <v>61</v>
      </c>
      <c r="BN5" s="32" t="s">
        <v>48</v>
      </c>
      <c r="BO5" s="33" t="s">
        <v>49</v>
      </c>
      <c r="BP5" s="33" t="s">
        <v>50</v>
      </c>
      <c r="BQ5" s="33" t="s">
        <v>51</v>
      </c>
      <c r="BR5" s="34" t="s">
        <v>52</v>
      </c>
      <c r="BS5" s="35" t="s">
        <v>53</v>
      </c>
      <c r="BT5" s="35" t="s">
        <v>54</v>
      </c>
      <c r="BU5" s="33" t="s">
        <v>55</v>
      </c>
      <c r="BV5" s="33" t="s">
        <v>56</v>
      </c>
      <c r="BW5" s="36" t="s">
        <v>48</v>
      </c>
      <c r="BX5" s="37" t="s">
        <v>49</v>
      </c>
      <c r="BY5" s="37" t="s">
        <v>50</v>
      </c>
      <c r="BZ5" s="37" t="s">
        <v>51</v>
      </c>
      <c r="CA5" s="38" t="s">
        <v>52</v>
      </c>
      <c r="CB5" s="39" t="s">
        <v>53</v>
      </c>
      <c r="CC5" s="39" t="s">
        <v>54</v>
      </c>
      <c r="CD5" s="37" t="s">
        <v>55</v>
      </c>
      <c r="CE5" s="37" t="s">
        <v>56</v>
      </c>
      <c r="CF5" s="40" t="s">
        <v>48</v>
      </c>
      <c r="CG5" s="41" t="s">
        <v>49</v>
      </c>
      <c r="CH5" s="41" t="s">
        <v>50</v>
      </c>
      <c r="CI5" s="41" t="s">
        <v>51</v>
      </c>
      <c r="CJ5" s="42" t="s">
        <v>52</v>
      </c>
      <c r="CK5" s="43" t="s">
        <v>53</v>
      </c>
      <c r="CL5" s="43" t="s">
        <v>54</v>
      </c>
      <c r="CM5" s="41" t="s">
        <v>55</v>
      </c>
      <c r="CN5" s="41" t="s">
        <v>56</v>
      </c>
      <c r="CO5" s="20" t="s">
        <v>62</v>
      </c>
      <c r="CP5" s="20" t="s">
        <v>63</v>
      </c>
      <c r="CQ5" s="20" t="s">
        <v>64</v>
      </c>
      <c r="CR5" s="20" t="s">
        <v>65</v>
      </c>
      <c r="CS5" s="20" t="s">
        <v>66</v>
      </c>
      <c r="CT5" s="20" t="s">
        <v>67</v>
      </c>
      <c r="CU5" s="20" t="s">
        <v>68</v>
      </c>
      <c r="CV5" s="20" t="s">
        <v>69</v>
      </c>
      <c r="CW5" s="20" t="s">
        <v>70</v>
      </c>
      <c r="CX5" s="20" t="s">
        <v>71</v>
      </c>
      <c r="CY5" s="20" t="s">
        <v>72</v>
      </c>
      <c r="CZ5" s="20" t="s">
        <v>73</v>
      </c>
      <c r="DA5" s="20" t="s">
        <v>74</v>
      </c>
      <c r="DB5" s="20" t="s">
        <v>75</v>
      </c>
      <c r="DC5" s="20" t="s">
        <v>76</v>
      </c>
    </row>
    <row r="6" spans="1:107" ht="21" customHeight="1" x14ac:dyDescent="0.35">
      <c r="A6" s="2"/>
      <c r="B6" s="167"/>
      <c r="C6" s="169"/>
      <c r="D6" s="171"/>
      <c r="E6" s="171"/>
      <c r="F6" s="57" t="s">
        <v>77</v>
      </c>
      <c r="G6" s="45"/>
      <c r="H6" s="46"/>
      <c r="I6" s="46"/>
      <c r="J6" s="46"/>
      <c r="K6" s="46"/>
      <c r="L6" s="46"/>
      <c r="M6" s="46"/>
      <c r="N6" s="46"/>
      <c r="O6" s="47"/>
      <c r="P6" s="172" t="str">
        <f>IF(D5="valid acro",CONCATENATE(CO6,"-",G6,IF(H6="","",CONCATENATE("-",H6)),IF(I6="","",CONCATENATE("-",I6)),CONCATENATE("-",J6),IF(K6="","",CONCATENATE("/",K6)),IF(L6="","",CONCATENATE("-",L6)),IF(M6="","",CONCATENATE("-",M6)),IF(N6="","",CONCATENATE("-",N6)),IF(O6="","",CONCATENATE("/",O6))),"")</f>
        <v/>
      </c>
      <c r="Q6" s="173"/>
      <c r="R6" s="2"/>
      <c r="S6" s="48">
        <f>IF(OR(ISBLANK(C5),C5="SELECT TYPE"),1,IF(OR(C5="acro-a",C5="acro-b",C5="acro-c",C5="acro-p"),0))</f>
        <v>1</v>
      </c>
      <c r="T6" s="48" cm="1">
        <f t="array" aca="1" ref="T6" ca="1">IFERROR(_xlfn.XLOOKUP(G6,INDIRECT(AC6),INDIRECT(AC6)),1)</f>
        <v>1</v>
      </c>
      <c r="U6" s="48" cm="1">
        <f t="array" aca="1" ref="U6" ca="1">IFERROR(_xlfn.XLOOKUP(H6,INDIRECT(AD6),INDIRECT(AD6)),1)</f>
        <v>1</v>
      </c>
      <c r="V6" s="48" cm="1">
        <f t="array" aca="1" ref="V6" ca="1">IFERROR(_xlfn.XLOOKUP(I6,INDIRECT(AE6),INDIRECT(AE6)),1)</f>
        <v>1</v>
      </c>
      <c r="W6" s="48" cm="1">
        <f t="array" aca="1" ref="W6" ca="1">IFERROR(_xlfn.XLOOKUP(J6,INDIRECT(AF6),INDIRECT(AF6)),1)</f>
        <v>1</v>
      </c>
      <c r="X6" s="48" cm="1">
        <f t="array" aca="1" ref="X6" ca="1">IFERROR(_xlfn.XLOOKUP(K6,INDIRECT(AG6),INDIRECT(AG6)),1)</f>
        <v>1</v>
      </c>
      <c r="Y6" s="48" cm="1">
        <f t="array" aca="1" ref="Y6" ca="1">IFERROR(_xlfn.XLOOKUP(L6,INDIRECT(AH6),INDIRECT(AH6)),1)</f>
        <v>1</v>
      </c>
      <c r="Z6" s="48" cm="1">
        <f t="array" aca="1" ref="Z6" ca="1">IFERROR(_xlfn.XLOOKUP(M6,INDIRECT(AI6),INDIRECT(AI6)),1)</f>
        <v>1</v>
      </c>
      <c r="AA6" s="48" cm="1">
        <f t="array" aca="1" ref="AA6" ca="1">IFERROR(_xlfn.XLOOKUP(N6,INDIRECT(AJ6),INDIRECT(AJ6)),1)</f>
        <v>1</v>
      </c>
      <c r="AB6" s="48" cm="1">
        <f t="array" aca="1" ref="AB6" ca="1">IFERROR(_xlfn.XLOOKUP(O6,INDIRECT(AK6),INDIRECT(AK6)),1)</f>
        <v>1</v>
      </c>
      <c r="AC6" s="48" t="b">
        <f>IF($C5="Acro-A","Cons_A",IF($C5="Acro-B","Cons_B",IF($C5="Acro-C","Cons_C",IF($C5="Acro-P","Cons_P"))))</f>
        <v>0</v>
      </c>
      <c r="AD6" s="48" t="b">
        <f>IF($C5="Acro-A","Conn_A",IF($C5="Acro-B","Conn_B",IF($C5="Acro-C","Conn_C",IF($C5="Acro-P","Conn_P"))))</f>
        <v>0</v>
      </c>
      <c r="AE6" s="48" t="b">
        <f>IF($C5="Acro-A","Dir_A",IF($C5="Acro-B","Dir_B",IF($C5="Acro-C","Dir_C",IF($C5="Acro-P","Dir_P"))))</f>
        <v>0</v>
      </c>
      <c r="AF6" s="48" t="b">
        <f>IF($C5="Acro-A","Pos1_A",IF($C5="Acro-B","Pos1_B",IF($C5="Acro-C","Pos1_C",IF($C5="Acro-P","Pos1_P"))))</f>
        <v>0</v>
      </c>
      <c r="AG6" s="48" t="b">
        <f>IF($C5="Acro-A","Pos2_A",IF($C5="Acro-B","Pos2_B",IF($C5="Acro-C","Pos2_C",IF($C5="Acro-P","Pos2_P"))))</f>
        <v>0</v>
      </c>
      <c r="AH6" s="48" t="b">
        <f>IF($C5="Acro-A","RotB_A",IF($C5="Acro-B","RotB_B",IF($C5="Acro-C","RotB_C",IF($C5="Acro-P","RotB_P"))))</f>
        <v>0</v>
      </c>
      <c r="AI6" s="48" t="b">
        <f>IF($C5="Acro-A","Rot_A",IF($C5="Acro-B","Rot_B",IF($C5="Acro-C","Rot_C",IF($C5="Acro-P","Rot_P"))))</f>
        <v>0</v>
      </c>
      <c r="AJ6" s="48" t="b">
        <f>IF($C5="Acro-A","Bon1_A",IF($C5="Acro-B","Bon1_B",IF($C5="Acro-C","Bon1_C",IF($C5="Acro-P","Bon1_P"))))</f>
        <v>0</v>
      </c>
      <c r="AK6" s="48" t="b">
        <f>IF($C5="Acro-A","Bon1_A",IF($C5="Acro-B","Bon1_B",IF($C5="Acro-C","Bon1_C",IF($C5="Acro-P","Bon1_P"))))</f>
        <v>0</v>
      </c>
      <c r="AL6" s="48" t="b">
        <f>IF($C5="Acro-A","ConsNot_A",IF($C5="Acro-B","ConsNot_B",IF($C5="Acro-C","ConsNot_C",IF($C5="Acro-P","ConsNot_P"))))</f>
        <v>0</v>
      </c>
      <c r="AM6" s="48" t="b">
        <f>IF($C5="Acro-A","ConnNot_A",IF($C5="Acro-B","ConnNot_B",IF($C5="Acro-C","ConnNot_C",IF($C5="Acro-P","ConnNot_P"))))</f>
        <v>0</v>
      </c>
      <c r="AN6" s="48" t="b">
        <f>IF($C5="Acro-A","DirNot_A",IF($C5="Acro-B","DirNot_B",IF($C5="Acro-C","DirNot_C",IF($C5="Acro-P","DirNot_P"))))</f>
        <v>0</v>
      </c>
      <c r="AO6" s="48" t="b">
        <f>IF($C5="Acro-A","Pos1Not_A",IF($C5="Acro-B","Pos1Not_B",IF($C5="Acro-C","Pos1Not_C",IF($C5="Acro-P","Pos1Not_P"))))</f>
        <v>0</v>
      </c>
      <c r="AP6" s="48" t="b">
        <f>IF($C5="Acro-A","Pos2Not_A",IF($C5="Acro-B","Pos2Not_B",IF($C5="Acro-C","Pos2Not_C",IF($C5="Acro-P","Pos2Not_P"))))</f>
        <v>0</v>
      </c>
      <c r="AQ6" s="48" t="b">
        <f>IF($C5="Acro-A","RotBNot_A",IF($C5="Acro-B","RotBNot_B",IF($C5="Acro-C","RotBNot_C",IF($C5="Acro-P","RotBNot_P"))))</f>
        <v>0</v>
      </c>
      <c r="AR6" s="48" t="b">
        <f>IF($C5="Acro-A","RotNot_A",IF($C5="Acro-B","RotNot_B",IF($C5="Acro-C","RotNot_C",IF($C5="Acro-P","RotNot_P"))))</f>
        <v>0</v>
      </c>
      <c r="AS6" s="48" t="b">
        <f>IF($C5="Acro-A","Bon1Not_A",IF($C5="Acro-B","Bon1Not_B",IF($C5="Acro-C","Bon1Not_C",IF($C5="Acro-P","Bon1Not_P"))))</f>
        <v>0</v>
      </c>
      <c r="AT6" s="48" t="b">
        <f>IF($C5="Acro-A","Bon1Not_A",IF($C5="Acro-B","Bon1Not_B",IF($C5="Acro-C","Bon1Not_C",IF($C5="Acro-P","Bon1Not_P"))))</f>
        <v>0</v>
      </c>
      <c r="AU6" s="48" t="b">
        <f>IF($C5="Acro-A","ConsDD_A",IF($C5="Acro-B","ConsDD_B",IF($C5="Acro-C","ConsDD_C",IF($C5="Acro-P","ConsDD_P"))))</f>
        <v>0</v>
      </c>
      <c r="AV6" s="48" t="b">
        <f>IF($C5="Acro-A","ConnDD_A",IF($C5="Acro-B","ConnDD_B",IF($C5="Acro-C","ConnDD_C",IF($C5="Acro-P","ConnDD_P"))))</f>
        <v>0</v>
      </c>
      <c r="AW6" s="48" t="b">
        <f>IF($C5="Acro-A","DirDD_A",IF($C5="Acro-B","DirDD_B",IF($C5="Acro-C","DirDD_C",IF($C5="Acro-P","DirDD_P"))))</f>
        <v>0</v>
      </c>
      <c r="AX6" s="48" t="b">
        <f>IF($C5="Acro-A","Pos1DD_A",IF($C5="Acro-B","Pos1DD_B",IF($C5="Acro-C","Pos1DD_C",IF($C5="Acro-P","Pos1DD_P"))))</f>
        <v>0</v>
      </c>
      <c r="AY6" s="48" t="b">
        <f>IF($C5="Acro-A","Pos2DD_A",IF($C5="Acro-B","Pos2DD_B",IF($C5="Acro-C","Pos2DD_C",IF($C5="Acro-P","Pos2DD_P"))))</f>
        <v>0</v>
      </c>
      <c r="AZ6" s="48" t="b">
        <f>IF($C5="Acro-A","RotBDD_A",IF($C5="Acro-B","RotBDD_B",IF($C5="Acro-C","RotBDD_C",IF($C5="Acro-P","RotBDD_P"))))</f>
        <v>0</v>
      </c>
      <c r="BA6" s="48" t="b">
        <f>IF($C5="Acro-A","RotDD_A",IF($C5="Acro-B","RotDD_B",IF($C5="Acro-C","RotDD_C",IF($C5="Acro-P","RotDD_P"))))</f>
        <v>0</v>
      </c>
      <c r="BB6" s="48" t="b">
        <f>IF($C5="Acro-A","Bon1DD_A",IF($C5="Acro-B","Bon1DD_B",IF($C5="Acro-C","Bon1DD_C",IF($C5="Acro-P","Bon1DD_P"))))</f>
        <v>0</v>
      </c>
      <c r="BC6" s="48" t="b">
        <f>IF($C5="Acro-A","Bon1DD_A",IF($C5="Acro-B","Bon1DD_B",IF($C5="Acro-C","Bon1DD_C",IF($C5="Acro-P","Bon1DD_P"))))</f>
        <v>0</v>
      </c>
      <c r="BD6" s="48" t="b">
        <f>IF($C5="Acro-A","Pos1Var_A",IF($C5="Acro-B","Pos1Var_B",IF($C5="Acro-C","Pos1Var_C",IF($C5="Acro-P","Pos1Var_P"))))</f>
        <v>0</v>
      </c>
      <c r="BE6" s="48" t="b">
        <f>IF($C5="Acro-A","Pos2Var_A",IF($C5="Acro-B","Pos2Var_B",IF($C5="Acro-C","Pos2Var_C",IF($C5="Acro-P","Pos2Var_P"))))</f>
        <v>0</v>
      </c>
      <c r="BF6" s="48" t="b">
        <f>IF($C5="Acro-A","Bon1Var_A",IF($C5="Acro-B","Bon1Var_B",IF($C5="Acro-C","Bon1Var_C",IF($C5="Acro-P","Bon1Var_P"))))</f>
        <v>0</v>
      </c>
      <c r="BG6" s="48" t="b">
        <f>IF($C5="Acro-A","Bon1Var_A",IF($C5="Acro-B","Bon1Var_B",IF($C5="Acro-C","Bon1Var_C",IF($C5="Acro-P","Bon1Var_P"))))</f>
        <v>0</v>
      </c>
      <c r="BH6" s="48" cm="1">
        <f t="array" aca="1" ref="BH6" ca="1">IFERROR(INDEX(INDIRECT(BD6),MATCH(TRUE,EXACT(J6,INDIRECT(AF6)),0)),0)</f>
        <v>0</v>
      </c>
      <c r="BI6" s="48" cm="1">
        <f t="array" aca="1" ref="BI6" ca="1">IFERROR(INDEX(INDIRECT(BE6),MATCH(TRUE,EXACT(K6,INDIRECT(AG6)),0)),0)</f>
        <v>0</v>
      </c>
      <c r="BJ6" s="48" cm="1">
        <f t="array" aca="1" ref="BJ6" ca="1">IFERROR(INDEX(INDIRECT(BF6),MATCH(TRUE,EXACT(N6,INDIRECT(AJ6)),0)),0)</f>
        <v>0</v>
      </c>
      <c r="BK6" s="48" cm="1">
        <f t="array" aca="1" ref="BK6" ca="1">IFERROR(INDEX(INDIRECT(BG6),MATCH(TRUE,EXACT(O6,INDIRECT(AK6)),0)),0)</f>
        <v>0</v>
      </c>
      <c r="BL6" s="48" t="str">
        <f ca="1">IF(BH6=0,"ok",IF(BH6=BI6,"no","ok"))</f>
        <v>ok</v>
      </c>
      <c r="BM6" s="48" t="str">
        <f ca="1">IF(BJ6=0,"ok",IF(BJ6=BK6,"no","ok"))</f>
        <v>ok</v>
      </c>
      <c r="BN6" s="48" t="str">
        <f>IFERROR(IF(_xlfn.XLOOKUP(AC6,Requirements!$B:$B,Requirements!$C:$C)=0,"no","ok"),"")</f>
        <v/>
      </c>
      <c r="BO6" s="48" t="str">
        <f>IFERROR(IF(_xlfn.XLOOKUP(AD6,Requirements!$B:$B,Requirements!$C:$C)=0,"no","ok"),"")</f>
        <v/>
      </c>
      <c r="BP6" s="48" t="str">
        <f>IFERROR(IF(_xlfn.XLOOKUP(AE6,Requirements!$B:$B,Requirements!$C:$C)=0,"no","ok"),"")</f>
        <v/>
      </c>
      <c r="BQ6" s="48" t="str">
        <f>IFERROR(IF(_xlfn.XLOOKUP(AF6,Requirements!$B:$B,Requirements!$C:$C)=0,"no","ok"),"")</f>
        <v/>
      </c>
      <c r="BR6" s="48" t="str">
        <f>IFERROR(IF(_xlfn.XLOOKUP(AG6,Requirements!$B:$B,Requirements!$C:$C)=0,"no","ok"),"")</f>
        <v/>
      </c>
      <c r="BS6" s="48" t="str">
        <f>IFERROR(IF(_xlfn.XLOOKUP(AH6,Requirements!$B:$B,Requirements!$C:$C)=0,"no","ok"),"")</f>
        <v/>
      </c>
      <c r="BT6" s="48" t="str">
        <f>IFERROR(IF(_xlfn.XLOOKUP(AI6,Requirements!$B:$B,Requirements!$C:$C)=0,"no","ok"),"")</f>
        <v/>
      </c>
      <c r="BU6" s="48" t="str">
        <f>IFERROR(IF(_xlfn.XLOOKUP(AJ6,Requirements!$B:$B,Requirements!$C:$C)=0,"no","ok"),"")</f>
        <v/>
      </c>
      <c r="BV6" s="48" t="str">
        <f>IFERROR(IF(_xlfn.XLOOKUP(AK6,Requirements!$B:$B,Requirements!$C:$C)=0,"no","ok"),"")</f>
        <v/>
      </c>
      <c r="BW6" s="48" t="str">
        <f>IFERROR(IF(_xlfn.XLOOKUP(AC6,Requirements!$B:$B,Requirements!$D:$D)=0,"no","ok"),"")</f>
        <v/>
      </c>
      <c r="BX6" s="48" t="str">
        <f>IFERROR(IF(_xlfn.XLOOKUP(AD6,Requirements!$B:$B,Requirements!$D:$D)=0,"no","ok"),"")</f>
        <v/>
      </c>
      <c r="BY6" s="48" t="str">
        <f>IFERROR(IF(_xlfn.XLOOKUP(AE6,Requirements!$B:$B,Requirements!$D:$D)=0,"no","ok"),"")</f>
        <v/>
      </c>
      <c r="BZ6" s="48" t="str">
        <f>IFERROR(IF(_xlfn.XLOOKUP(AF6,Requirements!$B:$B,Requirements!$D:$D)=0,"no","ok"),"")</f>
        <v/>
      </c>
      <c r="CA6" s="48" t="str">
        <f>IFERROR(IF(_xlfn.XLOOKUP(AG6,Requirements!$B:$B,Requirements!$D:$D)=0,"no","ok"),"")</f>
        <v/>
      </c>
      <c r="CB6" s="48" t="str">
        <f>IFERROR(IF(_xlfn.XLOOKUP(AH6,Requirements!$B:$B,Requirements!$D:$D)=0,"no","ok"),"")</f>
        <v/>
      </c>
      <c r="CC6" s="48" t="str">
        <f>IFERROR(IF(_xlfn.XLOOKUP(AI6,Requirements!$B:$B,Requirements!$D:$D)=0,"no","ok"),"")</f>
        <v/>
      </c>
      <c r="CD6" s="48" t="str">
        <f>IFERROR(IF(_xlfn.XLOOKUP(AJ6,Requirements!$B:$B,Requirements!$D:$D)=0,"no","ok"),"")</f>
        <v/>
      </c>
      <c r="CE6" s="48" t="str">
        <f>IFERROR(IF(_xlfn.XLOOKUP(AK6,Requirements!$B:$B,Requirements!$D:$D)=0,"no","ok"),"")</f>
        <v/>
      </c>
      <c r="CF6" s="48">
        <f t="shared" ref="CF6:CN6" si="0">IF(AND(BW6="ok",ISBLANK(G6)),1,0)</f>
        <v>0</v>
      </c>
      <c r="CG6" s="48">
        <f t="shared" si="0"/>
        <v>0</v>
      </c>
      <c r="CH6" s="48">
        <f t="shared" si="0"/>
        <v>0</v>
      </c>
      <c r="CI6" s="48">
        <f t="shared" si="0"/>
        <v>0</v>
      </c>
      <c r="CJ6" s="48">
        <f t="shared" si="0"/>
        <v>0</v>
      </c>
      <c r="CK6" s="48">
        <f t="shared" si="0"/>
        <v>0</v>
      </c>
      <c r="CL6" s="48">
        <f t="shared" si="0"/>
        <v>0</v>
      </c>
      <c r="CM6" s="48">
        <f t="shared" si="0"/>
        <v>0</v>
      </c>
      <c r="CN6" s="48">
        <f t="shared" si="0"/>
        <v>0</v>
      </c>
      <c r="CO6" s="48" t="str">
        <f>IF(NOT(C5="SELECT TYPE"),RIGHT(C5,1),"")</f>
        <v/>
      </c>
      <c r="CP6" s="48" t="str">
        <f ca="1">IF(BH6=0,"",CONCATENATE(CO6,"&amp;",BH6))</f>
        <v/>
      </c>
      <c r="CQ6" s="48" t="str">
        <f ca="1">IF(BI6=0,"",CONCATENATE(CO6,"&amp;",BI6))</f>
        <v/>
      </c>
      <c r="CR6" s="48" t="str">
        <f ca="1">IF(LEN(CP6)=0,"",COUNTIF($CP$6:$CQ$50,CP6))</f>
        <v/>
      </c>
      <c r="CS6" s="48" t="str">
        <f ca="1">IF(LEN(CQ6)=0,"",COUNTIF($CP$6:$CQ$50,CQ6))</f>
        <v/>
      </c>
      <c r="CT6" s="48" t="str">
        <f ca="1">IF(T6&lt;=1,"",CONCATENATE(CO6,"&amp;",T6))</f>
        <v/>
      </c>
      <c r="CU6" s="48" t="str">
        <f ca="1">IF(LEN(CT6)=0,"",COUNTIF($CT$6:$CT$50,CT6))</f>
        <v/>
      </c>
      <c r="CV6" s="48" t="str">
        <f ca="1">IF(U6&lt;=1,"",CONCATENATE(CO6,"&amp;",U6))</f>
        <v/>
      </c>
      <c r="CW6" s="48" t="str">
        <f ca="1">IF(LEN(CV6)=0,"",COUNTIF($CV$6:$CV$50,CV6))</f>
        <v/>
      </c>
      <c r="CX6" s="48">
        <f ca="1">IF(LEN(CR6)=0,0,IF(CR6&gt;1,1,0))</f>
        <v>0</v>
      </c>
      <c r="CY6" s="48">
        <f ca="1">IF(LEN(CS6)=0,0,IF(CS6&gt;1,1,0))</f>
        <v>0</v>
      </c>
      <c r="CZ6" s="48">
        <f ca="1">IF(LEN(CU6)=0,0,IF(CU6&gt;1,1,0))</f>
        <v>0</v>
      </c>
      <c r="DA6" s="48">
        <f ca="1">IF(LEN(CW6)=0,0,IF(CW6&gt;1,1,0))</f>
        <v>0</v>
      </c>
      <c r="DB6" s="48" t="b">
        <f>IF(CO6="A",IF(OR(CX6&gt;0,CY6&gt;0),1,0),IF(CO6="B",IF(OR(CZ6&gt;0,DA6&gt;0),1,0),IF(CO6="C",IF(CZ6&gt;0,1,0),IF(CO6="P",IF(OR(CX6&gt;0,CY6&gt;0,CZ6&gt;0,DA6&gt;0),1,0)))))</f>
        <v>0</v>
      </c>
      <c r="DC6" s="48" t="str">
        <f>IF(DB6&gt;0,"Warning: this acro is the 'same' as another one in the same group","distinct acro")</f>
        <v>Warning: this acro is the 'same' as another one in the same group</v>
      </c>
    </row>
    <row r="7" spans="1:107" ht="15.5" x14ac:dyDescent="0.35">
      <c r="A7" s="2"/>
      <c r="B7" s="167"/>
      <c r="C7" s="169"/>
      <c r="D7" s="171"/>
      <c r="E7" s="171"/>
      <c r="F7" s="57" t="s">
        <v>78</v>
      </c>
      <c r="G7" s="117" t="str" cm="1">
        <f t="array" aca="1" ref="G7" ca="1">IF(OR(ISBLANK(G6),G6="N/A"),"",IFERROR(INDEX(INDIRECT(AU6), MATCH(TRUE, EXACT(G6, INDIRECT(AC6)), 0)),0))</f>
        <v/>
      </c>
      <c r="H7" s="118" t="str" cm="1">
        <f t="array" aca="1" ref="H7" ca="1">IF(OR(ISBLANK(H6),H6="N/A"),"",IFERROR(INDEX(INDIRECT(AV6), MATCH(TRUE, EXACT(H6, INDIRECT(AD6)), 0)),0))</f>
        <v/>
      </c>
      <c r="I7" s="118" t="str" cm="1">
        <f t="array" aca="1" ref="I7" ca="1">IF(OR(ISBLANK(I6),I6="N/A"),"",IFERROR(INDEX(INDIRECT(AW6), MATCH(TRUE, EXACT(I6, INDIRECT(AE6)), 0)),0))</f>
        <v/>
      </c>
      <c r="J7" s="118" t="str" cm="1">
        <f t="array" aca="1" ref="J7" ca="1">IF(OR(ISBLANK(J6),J6="N/A"),"",IFERROR(INDEX(INDIRECT(AX6), MATCH(TRUE, EXACT(J6, INDIRECT(AF6)), 0)),0))</f>
        <v/>
      </c>
      <c r="K7" s="118" t="str" cm="1">
        <f t="array" aca="1" ref="K7" ca="1">IF(OR(ISBLANK(K6),K6="N/A"),"",IFERROR(INDEX(INDIRECT(AY6), MATCH(TRUE, EXACT(K6, INDIRECT(AG6)), 0)),0))</f>
        <v/>
      </c>
      <c r="L7" s="118" t="str" cm="1">
        <f t="array" aca="1" ref="L7" ca="1">IF(OR(ISBLANK(L6),L6="N/A"),"",IFERROR(INDEX(INDIRECT(AZ6), MATCH(TRUE, EXACT(L6, INDIRECT(AH6)), 0)),0))</f>
        <v/>
      </c>
      <c r="M7" s="118" t="str" cm="1">
        <f t="array" aca="1" ref="M7" ca="1">IF(OR(ISBLANK(M6),M6="N/A"),"",IFERROR(INDEX(INDIRECT(BA6), MATCH(TRUE, EXACT(M6, INDIRECT(AI6)), 0)),0))</f>
        <v/>
      </c>
      <c r="N7" s="118" t="str" cm="1">
        <f t="array" aca="1" ref="N7" ca="1">IF(OR(ISBLANK(N6),N6="N/A"),"",IFERROR(INDEX(INDIRECT(BB6), MATCH(TRUE, EXACT(N6, INDIRECT(AJ6)), 0)),0))</f>
        <v/>
      </c>
      <c r="O7" s="119" t="str" cm="1">
        <f t="array" aca="1" ref="O7" ca="1">IF(OR(ISBLANK(O6),O6="N/A"),"",IFERROR(INDEX(INDIRECT(BC6), MATCH(TRUE, EXACT(O6, INDIRECT(AK6)), 0)),0))</f>
        <v/>
      </c>
      <c r="P7" s="174" t="str">
        <f>IF(D5="valid acro",SUM(G7:O7),IF(D5="select an acro type","select type first","correct error(s)"))</f>
        <v>select type first</v>
      </c>
      <c r="Q7" s="176" t="str">
        <f>IF(D5="valid acro",P7+0.5,IF(D5="select an acro type","select type first","correct error(s)"))</f>
        <v>select type first</v>
      </c>
      <c r="R7" s="2"/>
      <c r="S7" s="48"/>
      <c r="T7" s="49"/>
      <c r="U7" s="49"/>
      <c r="V7" s="49"/>
      <c r="W7" s="49"/>
      <c r="X7" s="49"/>
      <c r="Y7" s="49"/>
      <c r="Z7" s="49"/>
      <c r="AA7" s="49"/>
      <c r="AB7" s="49"/>
      <c r="AC7" s="48"/>
      <c r="AD7" s="49"/>
      <c r="AE7" s="49"/>
      <c r="AF7" s="49"/>
      <c r="AG7" s="49"/>
      <c r="AH7" s="49"/>
      <c r="AI7" s="49"/>
      <c r="AJ7" s="49"/>
      <c r="AK7" s="49"/>
      <c r="AL7" s="49"/>
      <c r="AM7" s="49"/>
      <c r="AN7" s="49"/>
      <c r="AO7" s="49"/>
      <c r="AP7" s="49"/>
      <c r="AQ7" s="49"/>
      <c r="AR7" s="49"/>
      <c r="AS7" s="49"/>
      <c r="AT7" s="49"/>
      <c r="AU7" s="49"/>
      <c r="AV7" s="49"/>
      <c r="AW7" s="49"/>
      <c r="AX7" s="49"/>
      <c r="AY7" s="49"/>
      <c r="AZ7" s="49"/>
      <c r="BA7" s="49"/>
      <c r="BB7" s="49"/>
      <c r="CO7" s="48"/>
      <c r="CP7" s="48"/>
      <c r="CQ7" s="48"/>
      <c r="CR7" s="48"/>
      <c r="CS7" s="48"/>
      <c r="CT7" s="48"/>
      <c r="CU7" s="48"/>
      <c r="CV7" s="48"/>
      <c r="CW7" s="48"/>
      <c r="CX7" s="48"/>
      <c r="CY7" s="48"/>
      <c r="CZ7" s="48"/>
      <c r="DA7" s="48"/>
      <c r="DB7" s="48"/>
      <c r="DC7" s="48"/>
    </row>
    <row r="8" spans="1:107" ht="28.5" customHeight="1" x14ac:dyDescent="0.35">
      <c r="A8" s="2"/>
      <c r="B8" s="167"/>
      <c r="C8" s="169"/>
      <c r="D8" s="171"/>
      <c r="E8" s="171"/>
      <c r="F8" s="58" t="s">
        <v>79</v>
      </c>
      <c r="G8" s="120" t="str" cm="1">
        <f t="array" aca="1" ref="G8" ca="1">IF(OR(ISBLANK(G6),G6="N/A"),"",IFERROR(INDEX(INDIRECT(AL6), MATCH(TRUE, EXACT(G6, INDIRECT(AC6)), 0)),""))</f>
        <v/>
      </c>
      <c r="H8" s="121" t="str" cm="1">
        <f t="array" aca="1" ref="H8" ca="1">IF(OR(ISBLANK(H6),H6="N/A"),"",IFERROR(INDEX(INDIRECT(AM6), MATCH(TRUE, EXACT(H6, INDIRECT(AD6)), 0)),""))</f>
        <v/>
      </c>
      <c r="I8" s="121" t="str" cm="1">
        <f t="array" aca="1" ref="I8" ca="1">IF(OR(ISBLANK(I6),I6="N/A"),"",IFERROR(INDEX(INDIRECT(AN6), MATCH(TRUE, EXACT(I6, INDIRECT(AE6)), 0)),""))</f>
        <v/>
      </c>
      <c r="J8" s="121" t="str" cm="1">
        <f t="array" aca="1" ref="J8" ca="1">IF(OR(ISBLANK(J6),J6="N/A"),"",IFERROR(INDEX(INDIRECT(AO6), MATCH(TRUE, EXACT(J6, INDIRECT(AF6)), 0)),""))</f>
        <v/>
      </c>
      <c r="K8" s="121" t="str" cm="1">
        <f t="array" aca="1" ref="K8" ca="1">IF(OR(ISBLANK(K6),K6="N/A"),"",IFERROR(INDEX(INDIRECT(AP6), MATCH(TRUE, EXACT(K6, INDIRECT(AG6)), 0)),""))</f>
        <v/>
      </c>
      <c r="L8" s="121" t="str" cm="1">
        <f t="array" aca="1" ref="L8" ca="1">IF(OR(ISBLANK(L6),L6="N/A"),"",IFERROR(INDEX(INDIRECT(AQ6), MATCH(TRUE, EXACT(L6, INDIRECT(AH6)), 0)),""))</f>
        <v/>
      </c>
      <c r="M8" s="121" t="str" cm="1">
        <f t="array" aca="1" ref="M8" ca="1">IF(OR(ISBLANK(M6),M6="N/A"),"",IFERROR(INDEX(INDIRECT(AR6), MATCH(TRUE, EXACT(M6, INDIRECT(AI6)), 0)),""))</f>
        <v/>
      </c>
      <c r="N8" s="121" t="str" cm="1">
        <f t="array" aca="1" ref="N8" ca="1">IF(OR(ISBLANK(N6),N6="N/A"),"",IFERROR(INDEX(INDIRECT(AS6), MATCH(TRUE, EXACT(N6, INDIRECT(AJ6)), 0)),""))</f>
        <v/>
      </c>
      <c r="O8" s="122" t="str" cm="1">
        <f t="array" aca="1" ref="O8" ca="1">IF(OR(ISBLANK(O6),O6="N/A"),"",IFERROR(INDEX(INDIRECT(AT6), MATCH(TRUE, EXACT(O6, INDIRECT(AK6)), 0)),""))</f>
        <v/>
      </c>
      <c r="P8" s="175"/>
      <c r="Q8" s="177"/>
      <c r="R8" s="2"/>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row>
    <row r="9" spans="1:107" ht="21.65" customHeight="1" x14ac:dyDescent="0.35">
      <c r="B9" s="166">
        <v>2</v>
      </c>
      <c r="C9" s="178" t="s">
        <v>46</v>
      </c>
      <c r="D9" s="170" t="str">
        <f>IF(S10=1,"Select an acro type",IF(SUM(T10:AB10)&gt;0,"Code(s) mismatch with acro type",IF(BL10="no","Position 2 must be a from different variation",IF(SUM(CF10:CN10)&gt;0,"Missing minimal component(s)",IF(BM10="no","These bonuses can't be declared together","valid acro")))))</f>
        <v>Select an acro type</v>
      </c>
      <c r="E9" s="170" t="str">
        <f>IF(D9="valid acro",DC10,"")</f>
        <v/>
      </c>
      <c r="F9" s="56" t="s">
        <v>47</v>
      </c>
      <c r="G9" s="5" t="s">
        <v>48</v>
      </c>
      <c r="H9" s="6" t="s">
        <v>49</v>
      </c>
      <c r="I9" s="6" t="s">
        <v>50</v>
      </c>
      <c r="J9" s="6" t="s">
        <v>51</v>
      </c>
      <c r="K9" s="7" t="s">
        <v>52</v>
      </c>
      <c r="L9" s="8" t="s">
        <v>53</v>
      </c>
      <c r="M9" s="8" t="s">
        <v>54</v>
      </c>
      <c r="N9" s="6" t="s">
        <v>55</v>
      </c>
      <c r="O9" s="9" t="s">
        <v>56</v>
      </c>
      <c r="P9" s="123" t="s">
        <v>57</v>
      </c>
      <c r="Q9" s="124" t="s">
        <v>58</v>
      </c>
      <c r="S9" s="48"/>
      <c r="T9" s="48"/>
      <c r="U9" s="49"/>
      <c r="V9" s="49"/>
      <c r="W9" s="49"/>
      <c r="X9" s="49"/>
      <c r="Y9" s="49"/>
      <c r="Z9" s="49"/>
      <c r="AA9" s="49"/>
      <c r="AB9" s="49"/>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2"/>
      <c r="CO9" s="48"/>
      <c r="CP9" s="48"/>
      <c r="CQ9" s="48"/>
      <c r="CR9" s="48"/>
      <c r="CS9" s="48"/>
      <c r="CT9" s="48"/>
      <c r="CU9" s="48"/>
      <c r="CV9" s="48"/>
      <c r="CW9" s="48"/>
      <c r="CX9" s="48"/>
      <c r="CY9" s="48"/>
      <c r="CZ9" s="48"/>
      <c r="DA9" s="48"/>
      <c r="DB9" s="48"/>
      <c r="DC9" s="48"/>
    </row>
    <row r="10" spans="1:107" ht="15.75" customHeight="1" x14ac:dyDescent="0.35">
      <c r="B10" s="167"/>
      <c r="C10" s="179"/>
      <c r="D10" s="171"/>
      <c r="E10" s="171"/>
      <c r="F10" s="57" t="s">
        <v>77</v>
      </c>
      <c r="G10" s="45"/>
      <c r="H10" s="46"/>
      <c r="I10" s="46"/>
      <c r="J10" s="46"/>
      <c r="K10" s="46"/>
      <c r="L10" s="46"/>
      <c r="M10" s="46"/>
      <c r="N10" s="46"/>
      <c r="O10" s="47"/>
      <c r="P10" s="172" t="str">
        <f>IF(D9="valid acro",CONCATENATE(CO10,"-",G10,IF(H10="","",CONCATENATE("-",H10)),IF(I10="","",CONCATENATE("-",I10)),CONCATENATE("-",J10),IF(K10="","",CONCATENATE("/",K10)),IF(L10="","",CONCATENATE("-",L10)),IF(M10="","",CONCATENATE("-",M10)),IF(N10="","",CONCATENATE("-",N10)),IF(O10="","",CONCATENATE("/",O10))),"")</f>
        <v/>
      </c>
      <c r="Q10" s="173"/>
      <c r="S10" s="48">
        <f>IF(OR(ISBLANK(C9),C9="SELECT TYPE"),1,IF(OR(C9="acro-a",C9="acro-b",C9="acro-c",C9="acro-p"),0))</f>
        <v>1</v>
      </c>
      <c r="T10" s="48" cm="1">
        <f t="array" aca="1" ref="T10" ca="1">IFERROR(_xlfn.XLOOKUP(G10,INDIRECT(AC10),INDIRECT(AC10)),1)</f>
        <v>1</v>
      </c>
      <c r="U10" s="48" cm="1">
        <f t="array" aca="1" ref="U10" ca="1">IFERROR(_xlfn.XLOOKUP(H10,INDIRECT(AD10),INDIRECT(AD10)),1)</f>
        <v>1</v>
      </c>
      <c r="V10" s="48" cm="1">
        <f t="array" aca="1" ref="V10" ca="1">IFERROR(_xlfn.XLOOKUP(I10,INDIRECT(AE10),INDIRECT(AE10)),1)</f>
        <v>1</v>
      </c>
      <c r="W10" s="48" cm="1">
        <f t="array" aca="1" ref="W10" ca="1">IFERROR(_xlfn.XLOOKUP(J10,INDIRECT(AF10),INDIRECT(AF10)),1)</f>
        <v>1</v>
      </c>
      <c r="X10" s="48" cm="1">
        <f t="array" aca="1" ref="X10" ca="1">IFERROR(_xlfn.XLOOKUP(K10,INDIRECT(AG10),INDIRECT(AG10)),1)</f>
        <v>1</v>
      </c>
      <c r="Y10" s="48" cm="1">
        <f t="array" aca="1" ref="Y10" ca="1">IFERROR(_xlfn.XLOOKUP(L10,INDIRECT(AH10),INDIRECT(AH10)),1)</f>
        <v>1</v>
      </c>
      <c r="Z10" s="48" cm="1">
        <f t="array" aca="1" ref="Z10" ca="1">IFERROR(_xlfn.XLOOKUP(M10,INDIRECT(AI10),INDIRECT(AI10)),1)</f>
        <v>1</v>
      </c>
      <c r="AA10" s="48" cm="1">
        <f t="array" aca="1" ref="AA10" ca="1">IFERROR(_xlfn.XLOOKUP(N10,INDIRECT(AJ10),INDIRECT(AJ10)),1)</f>
        <v>1</v>
      </c>
      <c r="AB10" s="48" cm="1">
        <f t="array" aca="1" ref="AB10" ca="1">IFERROR(_xlfn.XLOOKUP(O10,INDIRECT(AK10),INDIRECT(AK10)),1)</f>
        <v>1</v>
      </c>
      <c r="AC10" s="48" t="b">
        <f>IF($C9="Acro-A","Cons_A",IF($C9="Acro-B","Cons_B",IF($C9="Acro-C","Cons_C",IF($C9="Acro-P","Cons_P"))))</f>
        <v>0</v>
      </c>
      <c r="AD10" s="48" t="b">
        <f>IF($C9="Acro-A","Conn_A",IF($C9="Acro-B","Conn_B",IF($C9="Acro-C","Conn_C",IF($C9="Acro-P","Conn_P"))))</f>
        <v>0</v>
      </c>
      <c r="AE10" s="48" t="b">
        <f>IF($C9="Acro-A","Dir_A",IF($C9="Acro-B","Dir_B",IF($C9="Acro-C","Dir_C",IF($C9="Acro-P","Dir_P"))))</f>
        <v>0</v>
      </c>
      <c r="AF10" s="48" t="b">
        <f>IF($C9="Acro-A","Pos1_A",IF($C9="Acro-B","Pos1_B",IF($C9="Acro-C","Pos1_C",IF($C9="Acro-P","Pos1_P"))))</f>
        <v>0</v>
      </c>
      <c r="AG10" s="48" t="b">
        <f>IF($C9="Acro-A","Pos2_A",IF($C9="Acro-B","Pos2_B",IF($C9="Acro-C","Pos2_C",IF($C9="Acro-P","Pos2_P"))))</f>
        <v>0</v>
      </c>
      <c r="AH10" s="48" t="b">
        <f>IF($C9="Acro-A","RotB_A",IF($C9="Acro-B","RotB_B",IF($C9="Acro-C","RotB_C",IF($C9="Acro-P","RotB_P"))))</f>
        <v>0</v>
      </c>
      <c r="AI10" s="48" t="b">
        <f>IF($C9="Acro-A","Rot_A",IF($C9="Acro-B","Rot_B",IF($C9="Acro-C","Rot_C",IF($C9="Acro-P","Rot_P"))))</f>
        <v>0</v>
      </c>
      <c r="AJ10" s="48" t="b">
        <f>IF($C9="Acro-A","Bon1_A",IF($C9="Acro-B","Bon1_B",IF($C9="Acro-C","Bon1_C",IF($C9="Acro-P","Bon1_P"))))</f>
        <v>0</v>
      </c>
      <c r="AK10" s="48" t="b">
        <f>IF($C9="Acro-A","Bon1_A",IF($C9="Acro-B","Bon1_B",IF($C9="Acro-C","Bon1_C",IF($C9="Acro-P","Bon1_P"))))</f>
        <v>0</v>
      </c>
      <c r="AL10" s="48" t="b">
        <f>IF($C9="Acro-A","ConsNot_A",IF($C9="Acro-B","ConsNot_B",IF($C9="Acro-C","ConsNot_C",IF($C9="Acro-P","ConsNot_P"))))</f>
        <v>0</v>
      </c>
      <c r="AM10" s="48" t="b">
        <f>IF($C9="Acro-A","ConnNot_A",IF($C9="Acro-B","ConnNot_B",IF($C9="Acro-C","ConnNot_C",IF($C9="Acro-P","ConnNot_P"))))</f>
        <v>0</v>
      </c>
      <c r="AN10" s="48" t="b">
        <f>IF($C9="Acro-A","DirNot_A",IF($C9="Acro-B","DirNot_B",IF($C9="Acro-C","DirNot_C",IF($C9="Acro-P","DirNot_P"))))</f>
        <v>0</v>
      </c>
      <c r="AO10" s="48" t="b">
        <f>IF($C9="Acro-A","Pos1Not_A",IF($C9="Acro-B","Pos1Not_B",IF($C9="Acro-C","Pos1Not_C",IF($C9="Acro-P","Pos1Not_P"))))</f>
        <v>0</v>
      </c>
      <c r="AP10" s="48" t="b">
        <f>IF($C9="Acro-A","Pos2Not_A",IF($C9="Acro-B","Pos2Not_B",IF($C9="Acro-C","Pos2Not_C",IF($C9="Acro-P","Pos2Not_P"))))</f>
        <v>0</v>
      </c>
      <c r="AQ10" s="48" t="b">
        <f>IF($C9="Acro-A","RotBNot_A",IF($C9="Acro-B","RotBNot_B",IF($C9="Acro-C","RotBNot_C",IF($C9="Acro-P","RotBNot_P"))))</f>
        <v>0</v>
      </c>
      <c r="AR10" s="48" t="b">
        <f>IF($C9="Acro-A","RotNot_A",IF($C9="Acro-B","RotNot_B",IF($C9="Acro-C","RotNot_C",IF($C9="Acro-P","RotNot_P"))))</f>
        <v>0</v>
      </c>
      <c r="AS10" s="48" t="b">
        <f>IF($C9="Acro-A","Bon1Not_A",IF($C9="Acro-B","Bon1Not_B",IF($C9="Acro-C","Bon1Not_C",IF($C9="Acro-P","Bon1Not_P"))))</f>
        <v>0</v>
      </c>
      <c r="AT10" s="48" t="b">
        <f>IF($C9="Acro-A","Bon1Not_A",IF($C9="Acro-B","Bon1Not_B",IF($C9="Acro-C","Bon1Not_C",IF($C9="Acro-P","Bon1Not_P"))))</f>
        <v>0</v>
      </c>
      <c r="AU10" s="48" t="b">
        <f>IF($C9="Acro-A","ConsDD_A",IF($C9="Acro-B","ConsDD_B",IF($C9="Acro-C","ConsDD_C",IF($C9="Acro-P","ConsDD_P"))))</f>
        <v>0</v>
      </c>
      <c r="AV10" s="48" t="b">
        <f>IF($C9="Acro-A","ConnDD_A",IF($C9="Acro-B","ConnDD_B",IF($C9="Acro-C","ConnDD_C",IF($C9="Acro-P","ConnDD_P"))))</f>
        <v>0</v>
      </c>
      <c r="AW10" s="48" t="b">
        <f>IF($C9="Acro-A","DirDD_A",IF($C9="Acro-B","DirDD_B",IF($C9="Acro-C","DirDD_C",IF($C9="Acro-P","DirDD_P"))))</f>
        <v>0</v>
      </c>
      <c r="AX10" s="48" t="b">
        <f>IF($C9="Acro-A","Pos1DD_A",IF($C9="Acro-B","Pos1DD_B",IF($C9="Acro-C","Pos1DD_C",IF($C9="Acro-P","Pos1DD_P"))))</f>
        <v>0</v>
      </c>
      <c r="AY10" s="48" t="b">
        <f>IF($C9="Acro-A","Pos2DD_A",IF($C9="Acro-B","Pos2DD_B",IF($C9="Acro-C","Pos2DD_C",IF($C9="Acro-P","Pos2DD_P"))))</f>
        <v>0</v>
      </c>
      <c r="AZ10" s="48" t="b">
        <f>IF($C9="Acro-A","RotBDD_A",IF($C9="Acro-B","RotBDD_B",IF($C9="Acro-C","RotBDD_C",IF($C9="Acro-P","RotBDD_P"))))</f>
        <v>0</v>
      </c>
      <c r="BA10" s="48" t="b">
        <f>IF($C9="Acro-A","RotDD_A",IF($C9="Acro-B","RotDD_B",IF($C9="Acro-C","RotDD_C",IF($C9="Acro-P","RotDD_P"))))</f>
        <v>0</v>
      </c>
      <c r="BB10" s="48" t="b">
        <f>IF($C9="Acro-A","Bon1DD_A",IF($C9="Acro-B","Bon1DD_B",IF($C9="Acro-C","Bon1DD_C",IF($C9="Acro-P","Bon1DD_P"))))</f>
        <v>0</v>
      </c>
      <c r="BC10" s="48" t="b">
        <f>IF($C9="Acro-A","Bon1DD_A",IF($C9="Acro-B","Bon1DD_B",IF($C9="Acro-C","Bon1DD_C",IF($C9="Acro-P","Bon1DD_P"))))</f>
        <v>0</v>
      </c>
      <c r="BD10" s="48" t="b">
        <f>IF($C9="Acro-A","Pos1Var_A",IF($C9="Acro-B","Pos1Var_B",IF($C9="Acro-C","Pos1Var_C",IF($C9="Acro-P","Pos1Var_P"))))</f>
        <v>0</v>
      </c>
      <c r="BE10" s="48" t="b">
        <f>IF($C9="Acro-A","Pos2Var_A",IF($C9="Acro-B","Pos2Var_B",IF($C9="Acro-C","Pos2Var_C",IF($C9="Acro-P","Pos2Var_P"))))</f>
        <v>0</v>
      </c>
      <c r="BF10" s="48" t="b">
        <f>IF($C9="Acro-A","Bon1Var_A",IF($C9="Acro-B","Bon1Var_B",IF($C9="Acro-C","Bon1Var_C",IF($C9="Acro-P","Bon1Var_P"))))</f>
        <v>0</v>
      </c>
      <c r="BG10" s="48" t="b">
        <f>IF($C9="Acro-A","Bon1Var_A",IF($C9="Acro-B","Bon1Var_B",IF($C9="Acro-C","Bon1Var_C",IF($C9="Acro-P","Bon1Var_P"))))</f>
        <v>0</v>
      </c>
      <c r="BH10" s="48" cm="1">
        <f t="array" aca="1" ref="BH10" ca="1">IFERROR(INDEX(INDIRECT(BD10),MATCH(TRUE,EXACT(J10,INDIRECT(AF10)),0)),0)</f>
        <v>0</v>
      </c>
      <c r="BI10" s="48" cm="1">
        <f t="array" aca="1" ref="BI10" ca="1">IFERROR(INDEX(INDIRECT(BE10),MATCH(TRUE,EXACT(K10,INDIRECT(AG10)),0)),0)</f>
        <v>0</v>
      </c>
      <c r="BJ10" s="48" cm="1">
        <f t="array" aca="1" ref="BJ10" ca="1">IFERROR(INDEX(INDIRECT(BF10),MATCH(TRUE,EXACT(N10,INDIRECT(AJ10)),0)),0)</f>
        <v>0</v>
      </c>
      <c r="BK10" s="48" cm="1">
        <f t="array" aca="1" ref="BK10" ca="1">IFERROR(INDEX(INDIRECT(BG10),MATCH(TRUE,EXACT(O10,INDIRECT(AK10)),0)),0)</f>
        <v>0</v>
      </c>
      <c r="BL10" s="48" t="str">
        <f ca="1">IF(BH10=0,"ok",IF(BH10=BI10,"no","ok"))</f>
        <v>ok</v>
      </c>
      <c r="BM10" s="48" t="str">
        <f ca="1">IF(BJ10=0,"ok",IF(BJ10=BK10,"no","ok"))</f>
        <v>ok</v>
      </c>
      <c r="BN10" s="48" t="str">
        <f>IFERROR(IF(_xlfn.XLOOKUP(AC10,Requirements!$B:$B,Requirements!$C:$C)=0,"no","ok"),"")</f>
        <v/>
      </c>
      <c r="BO10" s="48" t="str">
        <f>IFERROR(IF(_xlfn.XLOOKUP(AD10,Requirements!$B:$B,Requirements!$C:$C)=0,"no","ok"),"")</f>
        <v/>
      </c>
      <c r="BP10" s="48" t="str">
        <f>IFERROR(IF(_xlfn.XLOOKUP(AE10,Requirements!$B:$B,Requirements!$C:$C)=0,"no","ok"),"")</f>
        <v/>
      </c>
      <c r="BQ10" s="48" t="str">
        <f>IFERROR(IF(_xlfn.XLOOKUP(AF10,Requirements!$B:$B,Requirements!$C:$C)=0,"no","ok"),"")</f>
        <v/>
      </c>
      <c r="BR10" s="48" t="str">
        <f>IFERROR(IF(_xlfn.XLOOKUP(AG10,Requirements!$B:$B,Requirements!$C:$C)=0,"no","ok"),"")</f>
        <v/>
      </c>
      <c r="BS10" s="48" t="str">
        <f>IFERROR(IF(_xlfn.XLOOKUP(AH10,Requirements!$B:$B,Requirements!$C:$C)=0,"no","ok"),"")</f>
        <v/>
      </c>
      <c r="BT10" s="48" t="str">
        <f>IFERROR(IF(_xlfn.XLOOKUP(AI10,Requirements!$B:$B,Requirements!$C:$C)=0,"no","ok"),"")</f>
        <v/>
      </c>
      <c r="BU10" s="48" t="str">
        <f>IFERROR(IF(_xlfn.XLOOKUP(AJ10,Requirements!$B:$B,Requirements!$C:$C)=0,"no","ok"),"")</f>
        <v/>
      </c>
      <c r="BV10" s="48" t="str">
        <f>IFERROR(IF(_xlfn.XLOOKUP(AK10,Requirements!$B:$B,Requirements!$C:$C)=0,"no","ok"),"")</f>
        <v/>
      </c>
      <c r="BW10" s="48" t="str">
        <f>IFERROR(IF(_xlfn.XLOOKUP(AC10,Requirements!$B:$B,Requirements!$D:$D)=0,"no","ok"),"")</f>
        <v/>
      </c>
      <c r="BX10" s="48" t="str">
        <f>IFERROR(IF(_xlfn.XLOOKUP(AD10,Requirements!$B:$B,Requirements!$D:$D)=0,"no","ok"),"")</f>
        <v/>
      </c>
      <c r="BY10" s="48" t="str">
        <f>IFERROR(IF(_xlfn.XLOOKUP(AE10,Requirements!$B:$B,Requirements!$D:$D)=0,"no","ok"),"")</f>
        <v/>
      </c>
      <c r="BZ10" s="48" t="str">
        <f>IFERROR(IF(_xlfn.XLOOKUP(AF10,Requirements!$B:$B,Requirements!$D:$D)=0,"no","ok"),"")</f>
        <v/>
      </c>
      <c r="CA10" s="48" t="str">
        <f>IFERROR(IF(_xlfn.XLOOKUP(AG10,Requirements!$B:$B,Requirements!$D:$D)=0,"no","ok"),"")</f>
        <v/>
      </c>
      <c r="CB10" s="48" t="str">
        <f>IFERROR(IF(_xlfn.XLOOKUP(AH10,Requirements!$B:$B,Requirements!$D:$D)=0,"no","ok"),"")</f>
        <v/>
      </c>
      <c r="CC10" s="48" t="str">
        <f>IFERROR(IF(_xlfn.XLOOKUP(AI10,Requirements!$B:$B,Requirements!$D:$D)=0,"no","ok"),"")</f>
        <v/>
      </c>
      <c r="CD10" s="48" t="str">
        <f>IFERROR(IF(_xlfn.XLOOKUP(AJ10,Requirements!$B:$B,Requirements!$D:$D)=0,"no","ok"),"")</f>
        <v/>
      </c>
      <c r="CE10" s="48" t="str">
        <f>IFERROR(IF(_xlfn.XLOOKUP(AK10,Requirements!$B:$B,Requirements!$D:$D)=0,"no","ok"),"")</f>
        <v/>
      </c>
      <c r="CF10" s="48">
        <f t="shared" ref="CF10:CN10" si="1">IF(AND(BW10="ok",ISBLANK(G10)),1,0)</f>
        <v>0</v>
      </c>
      <c r="CG10" s="48">
        <f t="shared" si="1"/>
        <v>0</v>
      </c>
      <c r="CH10" s="48">
        <f t="shared" si="1"/>
        <v>0</v>
      </c>
      <c r="CI10" s="48">
        <f t="shared" si="1"/>
        <v>0</v>
      </c>
      <c r="CJ10" s="48">
        <f t="shared" si="1"/>
        <v>0</v>
      </c>
      <c r="CK10" s="48">
        <f t="shared" si="1"/>
        <v>0</v>
      </c>
      <c r="CL10" s="48">
        <f t="shared" si="1"/>
        <v>0</v>
      </c>
      <c r="CM10" s="48">
        <f t="shared" si="1"/>
        <v>0</v>
      </c>
      <c r="CN10" s="48">
        <f t="shared" si="1"/>
        <v>0</v>
      </c>
      <c r="CO10" s="48" t="str">
        <f>IF(NOT(C9="SELECT TYPE"),RIGHT(C9,1),"")</f>
        <v/>
      </c>
      <c r="CP10" s="48" t="str">
        <f ca="1">IF(BH10=0,"",CONCATENATE(CO10,"&amp;",BH10))</f>
        <v/>
      </c>
      <c r="CQ10" s="48" t="str">
        <f ca="1">IF(BI10=0,"",CONCATENATE(CO10,"&amp;",BI10))</f>
        <v/>
      </c>
      <c r="CR10" s="48" t="str">
        <f ca="1">IF(LEN(CP10)=0,"",COUNTIF($CP$6:$CQ$50,CP10))</f>
        <v/>
      </c>
      <c r="CS10" s="48" t="str">
        <f ca="1">IF(LEN(CQ10)=0,"",COUNTIF($CP$6:$CQ$50,CQ10))</f>
        <v/>
      </c>
      <c r="CT10" s="48" t="str">
        <f ca="1">IF(T10&lt;=1,"",CONCATENATE(CO10,"&amp;",T10))</f>
        <v/>
      </c>
      <c r="CU10" s="48" t="str">
        <f ca="1">IF(LEN(CT10)=0,"",COUNTIF($CT$6:$CT$50,CT10))</f>
        <v/>
      </c>
      <c r="CV10" s="48" t="str">
        <f ca="1">IF(U10&lt;=1,"",CONCATENATE(CO10,"&amp;",U10))</f>
        <v/>
      </c>
      <c r="CW10" s="48" t="str">
        <f ca="1">IF(LEN(CV10)=0,"",COUNTIF($CV$6:$CV$50,CV10))</f>
        <v/>
      </c>
      <c r="CX10" s="48">
        <f ca="1">IF(LEN(CR10)=0,0,IF(CR10&gt;1,1,0))</f>
        <v>0</v>
      </c>
      <c r="CY10" s="48">
        <f ca="1">IF(LEN(CS10)=0,0,IF(CS10&gt;1,1,0))</f>
        <v>0</v>
      </c>
      <c r="CZ10" s="48">
        <f ca="1">IF(LEN(CU10)=0,0,IF(CU10&gt;1,1,0))</f>
        <v>0</v>
      </c>
      <c r="DA10" s="48">
        <f ca="1">IF(LEN(CW10)=0,0,IF(CW10&gt;1,1,0))</f>
        <v>0</v>
      </c>
      <c r="DB10" s="48" t="b">
        <f>IF(CO10="A",IF(OR(CX10&gt;0,CY10&gt;0),1,0),IF(CO10="B",IF(OR(CZ10&gt;0,DA10&gt;0),1,0),IF(CO10="C",IF(CZ10&gt;0,1,0),IF(CO10="P",IF(OR(CX10&gt;0,CY10&gt;0,CZ10&gt;0,DA10&gt;0),1,0)))))</f>
        <v>0</v>
      </c>
      <c r="DC10" s="48" t="str">
        <f>IF(DB10&gt;0,"Warning: this acro is the 'same' as another one in the same group","distinct acro")</f>
        <v>Warning: this acro is the 'same' as another one in the same group</v>
      </c>
    </row>
    <row r="11" spans="1:107" ht="15.75" customHeight="1" x14ac:dyDescent="0.35">
      <c r="B11" s="167"/>
      <c r="C11" s="179"/>
      <c r="D11" s="171"/>
      <c r="E11" s="171"/>
      <c r="F11" s="57" t="s">
        <v>78</v>
      </c>
      <c r="G11" s="117" t="str" cm="1">
        <f t="array" aca="1" ref="G11" ca="1">IF(OR(ISBLANK(G10),G10="N/A"),"",IFERROR(INDEX(INDIRECT(AU10), MATCH(TRUE, EXACT(G10, INDIRECT(AC10)), 0)),0))</f>
        <v/>
      </c>
      <c r="H11" s="118" t="str" cm="1">
        <f t="array" aca="1" ref="H11" ca="1">IF(OR(ISBLANK(H10),H10="N/A"),"",IFERROR(INDEX(INDIRECT(AV10), MATCH(TRUE, EXACT(H10, INDIRECT(AD10)), 0)),0))</f>
        <v/>
      </c>
      <c r="I11" s="118" t="str" cm="1">
        <f t="array" aca="1" ref="I11" ca="1">IF(OR(ISBLANK(I10),I10="N/A"),"",IFERROR(INDEX(INDIRECT(AW10), MATCH(TRUE, EXACT(I10, INDIRECT(AE10)), 0)),0))</f>
        <v/>
      </c>
      <c r="J11" s="118" t="str" cm="1">
        <f t="array" aca="1" ref="J11" ca="1">IF(OR(ISBLANK(J10),J10="N/A"),"",IFERROR(INDEX(INDIRECT(AX10), MATCH(TRUE, EXACT(J10, INDIRECT(AF10)), 0)),0))</f>
        <v/>
      </c>
      <c r="K11" s="118" t="str" cm="1">
        <f t="array" aca="1" ref="K11" ca="1">IF(OR(ISBLANK(K10),K10="N/A"),"",IFERROR(INDEX(INDIRECT(AY10), MATCH(TRUE, EXACT(K10, INDIRECT(AG10)), 0)),0))</f>
        <v/>
      </c>
      <c r="L11" s="118" t="str" cm="1">
        <f t="array" aca="1" ref="L11" ca="1">IF(OR(ISBLANK(L10),L10="N/A"),"",IFERROR(INDEX(INDIRECT(AZ10), MATCH(TRUE, EXACT(L10, INDIRECT(AH10)), 0)),0))</f>
        <v/>
      </c>
      <c r="M11" s="118" t="str" cm="1">
        <f t="array" aca="1" ref="M11" ca="1">IF(OR(ISBLANK(M10),M10="N/A"),"",IFERROR(INDEX(INDIRECT(BA10), MATCH(TRUE, EXACT(M10, INDIRECT(AI10)), 0)),0))</f>
        <v/>
      </c>
      <c r="N11" s="118" t="str" cm="1">
        <f t="array" aca="1" ref="N11" ca="1">IF(OR(ISBLANK(N10),N10="N/A"),"",IFERROR(INDEX(INDIRECT(BB10), MATCH(TRUE, EXACT(N10, INDIRECT(AJ10)), 0)),0))</f>
        <v/>
      </c>
      <c r="O11" s="119" t="str" cm="1">
        <f t="array" aca="1" ref="O11" ca="1">IF(OR(ISBLANK(O10),O10="N/A"),"",IFERROR(INDEX(INDIRECT(BC10), MATCH(TRUE, EXACT(O10, INDIRECT(AK10)), 0)),0))</f>
        <v/>
      </c>
      <c r="P11" s="174" t="str">
        <f>IF(D9="valid acro",SUM(G11:O11),IF(D9="select an acro type","select type first","correct error(s)"))</f>
        <v>select type first</v>
      </c>
      <c r="Q11" s="176" t="str">
        <f>IF(D9="valid acro",P11+0.5,IF(D9="select an acro type","select type first","correct error(s)"))</f>
        <v>select type first</v>
      </c>
      <c r="S11" s="49"/>
      <c r="T11" s="48"/>
      <c r="U11" s="48"/>
      <c r="V11" s="48"/>
      <c r="W11" s="48"/>
      <c r="X11" s="49"/>
      <c r="Y11" s="49"/>
      <c r="Z11" s="49"/>
      <c r="AA11" s="49"/>
      <c r="AB11" s="49"/>
      <c r="AC11" s="48"/>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CO11" s="48"/>
      <c r="CP11" s="48"/>
      <c r="CQ11" s="48"/>
      <c r="CR11" s="48"/>
      <c r="CS11" s="48"/>
      <c r="CT11" s="48"/>
      <c r="CU11" s="48"/>
      <c r="CV11" s="48"/>
      <c r="CW11" s="48"/>
      <c r="CX11" s="48"/>
      <c r="CY11" s="48"/>
      <c r="CZ11" s="48"/>
      <c r="DA11" s="48"/>
      <c r="DB11" s="48"/>
      <c r="DC11" s="48"/>
    </row>
    <row r="12" spans="1:107" ht="33.65" customHeight="1" x14ac:dyDescent="0.35">
      <c r="B12" s="167"/>
      <c r="C12" s="180"/>
      <c r="D12" s="171"/>
      <c r="E12" s="171"/>
      <c r="F12" s="58" t="s">
        <v>79</v>
      </c>
      <c r="G12" s="120" t="str" cm="1">
        <f t="array" aca="1" ref="G12" ca="1">IF(OR(ISBLANK(G10),G10="N/A"),"",IFERROR(INDEX(INDIRECT(AL10), MATCH(TRUE, EXACT(G10, INDIRECT(AC10)), 0)),""))</f>
        <v/>
      </c>
      <c r="H12" s="121" t="str" cm="1">
        <f t="array" aca="1" ref="H12" ca="1">IF(OR(ISBLANK(H10),H10="N/A"),"",IFERROR(INDEX(INDIRECT(AM10), MATCH(TRUE, EXACT(H10, INDIRECT(AD10)), 0)),""))</f>
        <v/>
      </c>
      <c r="I12" s="121" t="str" cm="1">
        <f t="array" aca="1" ref="I12" ca="1">IF(OR(ISBLANK(I10),I10="N/A"),"",IFERROR(INDEX(INDIRECT(AN10), MATCH(TRUE, EXACT(I10, INDIRECT(AE10)), 0)),""))</f>
        <v/>
      </c>
      <c r="J12" s="121" t="str" cm="1">
        <f t="array" aca="1" ref="J12" ca="1">IF(OR(ISBLANK(J10),J10="N/A"),"",IFERROR(INDEX(INDIRECT(AO10), MATCH(TRUE, EXACT(J10, INDIRECT(AF10)), 0)),""))</f>
        <v/>
      </c>
      <c r="K12" s="121" t="str" cm="1">
        <f t="array" aca="1" ref="K12" ca="1">IF(OR(ISBLANK(K10),K10="N/A"),"",IFERROR(INDEX(INDIRECT(AP10), MATCH(TRUE, EXACT(K10, INDIRECT(AG10)), 0)),""))</f>
        <v/>
      </c>
      <c r="L12" s="121" t="str" cm="1">
        <f t="array" aca="1" ref="L12" ca="1">IF(OR(ISBLANK(L10),L10="N/A"),"",IFERROR(INDEX(INDIRECT(AQ10), MATCH(TRUE, EXACT(L10, INDIRECT(AH10)), 0)),""))</f>
        <v/>
      </c>
      <c r="M12" s="121" t="str" cm="1">
        <f t="array" aca="1" ref="M12" ca="1">IF(OR(ISBLANK(M10),M10="N/A"),"",IFERROR(INDEX(INDIRECT(AR10), MATCH(TRUE, EXACT(M10, INDIRECT(AI10)), 0)),""))</f>
        <v/>
      </c>
      <c r="N12" s="121" t="str" cm="1">
        <f t="array" aca="1" ref="N12" ca="1">IF(OR(ISBLANK(N10),N10="N/A"),"",IFERROR(INDEX(INDIRECT(AS10), MATCH(TRUE, EXACT(N10, INDIRECT(AJ10)), 0)),""))</f>
        <v/>
      </c>
      <c r="O12" s="122" t="str" cm="1">
        <f t="array" aca="1" ref="O12" ca="1">IF(OR(ISBLANK(O10),O10="N/A"),"",IFERROR(INDEX(INDIRECT(AT10), MATCH(TRUE, EXACT(O10, INDIRECT(AK10)), 0)),""))</f>
        <v/>
      </c>
      <c r="P12" s="175"/>
      <c r="Q12" s="177"/>
      <c r="S12" s="49"/>
      <c r="T12" s="48"/>
      <c r="U12" s="48"/>
      <c r="V12" s="48"/>
      <c r="W12" s="48"/>
      <c r="X12" s="49"/>
      <c r="Y12" s="49"/>
      <c r="Z12" s="49"/>
      <c r="AA12" s="49"/>
      <c r="AB12" s="49"/>
      <c r="AC12" s="48"/>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CO12" s="48"/>
      <c r="CP12" s="48"/>
      <c r="CQ12" s="48"/>
      <c r="CR12" s="48"/>
      <c r="CS12" s="48"/>
      <c r="CT12" s="48"/>
      <c r="CU12" s="48"/>
      <c r="CV12" s="48"/>
      <c r="CW12" s="48"/>
      <c r="CX12" s="48"/>
      <c r="CY12" s="48"/>
      <c r="CZ12" s="48"/>
      <c r="DA12" s="48"/>
      <c r="DB12" s="48"/>
      <c r="DC12" s="48"/>
    </row>
    <row r="13" spans="1:107" ht="21.65" customHeight="1" x14ac:dyDescent="0.35">
      <c r="B13" s="166">
        <v>3</v>
      </c>
      <c r="C13" s="178" t="s">
        <v>46</v>
      </c>
      <c r="D13" s="170" t="str">
        <f>IF(S14=1,"Select an acro type",IF(SUM(T14:AB14)&gt;0,"Code(s) mismatch with acro type",IF(BL14="no","Position 2 must be a from different variation",IF(SUM(CF14:CN14)&gt;0,"Missing minimal component(s)",IF(BM14="no","These bonuses can't be declared together","valid acro")))))</f>
        <v>Select an acro type</v>
      </c>
      <c r="E13" s="170" t="str">
        <f>IF(D13="valid acro",DC14,"")</f>
        <v/>
      </c>
      <c r="F13" s="56" t="s">
        <v>47</v>
      </c>
      <c r="G13" s="5" t="s">
        <v>48</v>
      </c>
      <c r="H13" s="6" t="s">
        <v>49</v>
      </c>
      <c r="I13" s="6" t="s">
        <v>50</v>
      </c>
      <c r="J13" s="6" t="s">
        <v>51</v>
      </c>
      <c r="K13" s="7" t="s">
        <v>52</v>
      </c>
      <c r="L13" s="8" t="s">
        <v>53</v>
      </c>
      <c r="M13" s="8" t="s">
        <v>54</v>
      </c>
      <c r="N13" s="6" t="s">
        <v>55</v>
      </c>
      <c r="O13" s="9" t="s">
        <v>56</v>
      </c>
      <c r="P13" s="123" t="s">
        <v>57</v>
      </c>
      <c r="Q13" s="124" t="s">
        <v>58</v>
      </c>
      <c r="S13" s="49"/>
      <c r="T13" s="48"/>
      <c r="U13" s="48"/>
      <c r="V13" s="48"/>
      <c r="W13" s="48"/>
      <c r="X13" s="49"/>
      <c r="Y13" s="49"/>
      <c r="Z13" s="49"/>
      <c r="AA13" s="49"/>
      <c r="AB13" s="49"/>
      <c r="AC13" s="48"/>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CO13" s="48"/>
      <c r="CP13" s="48"/>
      <c r="CQ13" s="48"/>
      <c r="CR13" s="48"/>
      <c r="CS13" s="48"/>
      <c r="CT13" s="48"/>
      <c r="CU13" s="48"/>
      <c r="CV13" s="48"/>
      <c r="CW13" s="48"/>
      <c r="CX13" s="48"/>
      <c r="CY13" s="48"/>
      <c r="CZ13" s="48"/>
      <c r="DA13" s="48"/>
      <c r="DB13" s="48"/>
      <c r="DC13" s="48"/>
    </row>
    <row r="14" spans="1:107" ht="14.15" customHeight="1" x14ac:dyDescent="0.35">
      <c r="B14" s="167"/>
      <c r="C14" s="179"/>
      <c r="D14" s="171"/>
      <c r="E14" s="171"/>
      <c r="F14" s="57" t="s">
        <v>77</v>
      </c>
      <c r="G14" s="45"/>
      <c r="H14" s="46"/>
      <c r="I14" s="46"/>
      <c r="J14" s="46"/>
      <c r="K14" s="46"/>
      <c r="L14" s="46"/>
      <c r="M14" s="46"/>
      <c r="N14" s="46"/>
      <c r="O14" s="47"/>
      <c r="P14" s="172" t="str">
        <f>IF(D13="valid acro",CONCATENATE(CO14,"-",G14,IF(H14="","",CONCATENATE("-",H14)),IF(I14="","",CONCATENATE("-",I14)),CONCATENATE("-",J14),IF(K14="","",CONCATENATE("/",K14)),IF(L14="","",CONCATENATE("-",L14)),IF(M14="","",CONCATENATE("-",M14)),IF(N14="","",CONCATENATE("-",N14)),IF(O14="","",CONCATENATE("/",O14))),"")</f>
        <v/>
      </c>
      <c r="Q14" s="173"/>
      <c r="S14" s="48">
        <f>IF(OR(ISBLANK(C13),C13="SELECT TYPE"),1,IF(OR(C13="acro-a",C13="acro-b",C13="acro-c",C13="acro-p"),0))</f>
        <v>1</v>
      </c>
      <c r="T14" s="48" cm="1">
        <f t="array" aca="1" ref="T14" ca="1">IFERROR(_xlfn.XLOOKUP(G14,INDIRECT(AC14),INDIRECT(AC14)),1)</f>
        <v>1</v>
      </c>
      <c r="U14" s="48" cm="1">
        <f t="array" aca="1" ref="U14" ca="1">IFERROR(_xlfn.XLOOKUP(H14,INDIRECT(AD14),INDIRECT(AD14)),1)</f>
        <v>1</v>
      </c>
      <c r="V14" s="48" cm="1">
        <f t="array" aca="1" ref="V14" ca="1">IFERROR(_xlfn.XLOOKUP(I14,INDIRECT(AE14),INDIRECT(AE14)),1)</f>
        <v>1</v>
      </c>
      <c r="W14" s="48" cm="1">
        <f t="array" aca="1" ref="W14" ca="1">IFERROR(_xlfn.XLOOKUP(J14,INDIRECT(AF14),INDIRECT(AF14)),1)</f>
        <v>1</v>
      </c>
      <c r="X14" s="48" cm="1">
        <f t="array" aca="1" ref="X14" ca="1">IFERROR(_xlfn.XLOOKUP(K14,INDIRECT(AG14),INDIRECT(AG14)),1)</f>
        <v>1</v>
      </c>
      <c r="Y14" s="48" cm="1">
        <f t="array" aca="1" ref="Y14" ca="1">IFERROR(_xlfn.XLOOKUP(L14,INDIRECT(AH14),INDIRECT(AH14)),1)</f>
        <v>1</v>
      </c>
      <c r="Z14" s="48" cm="1">
        <f t="array" aca="1" ref="Z14" ca="1">IFERROR(_xlfn.XLOOKUP(M14,INDIRECT(AI14),INDIRECT(AI14)),1)</f>
        <v>1</v>
      </c>
      <c r="AA14" s="48" cm="1">
        <f t="array" aca="1" ref="AA14" ca="1">IFERROR(_xlfn.XLOOKUP(N14,INDIRECT(AJ14),INDIRECT(AJ14)),1)</f>
        <v>1</v>
      </c>
      <c r="AB14" s="48" cm="1">
        <f t="array" aca="1" ref="AB14" ca="1">IFERROR(_xlfn.XLOOKUP(O14,INDIRECT(AK14),INDIRECT(AK14)),1)</f>
        <v>1</v>
      </c>
      <c r="AC14" s="48" t="b">
        <f>IF($C13="Acro-A","Cons_A",IF($C13="Acro-B","Cons_B",IF($C13="Acro-C","Cons_C",IF($C13="Acro-P","Cons_P"))))</f>
        <v>0</v>
      </c>
      <c r="AD14" s="48" t="b">
        <f>IF($C13="Acro-A","Conn_A",IF($C13="Acro-B","Conn_B",IF($C13="Acro-C","Conn_C",IF($C13="Acro-P","Conn_P"))))</f>
        <v>0</v>
      </c>
      <c r="AE14" s="48" t="b">
        <f>IF($C13="Acro-A","Dir_A",IF($C13="Acro-B","Dir_B",IF($C13="Acro-C","Dir_C",IF($C13="Acro-P","Dir_P"))))</f>
        <v>0</v>
      </c>
      <c r="AF14" s="48" t="b">
        <f>IF($C13="Acro-A","Pos1_A",IF($C13="Acro-B","Pos1_B",IF($C13="Acro-C","Pos1_C",IF($C13="Acro-P","Pos1_P"))))</f>
        <v>0</v>
      </c>
      <c r="AG14" s="48" t="b">
        <f>IF($C13="Acro-A","Pos2_A",IF($C13="Acro-B","Pos2_B",IF($C13="Acro-C","Pos2_C",IF($C13="Acro-P","Pos2_P"))))</f>
        <v>0</v>
      </c>
      <c r="AH14" s="48" t="b">
        <f>IF($C13="Acro-A","RotB_A",IF($C13="Acro-B","RotB_B",IF($C13="Acro-C","RotB_C",IF($C13="Acro-P","RotB_P"))))</f>
        <v>0</v>
      </c>
      <c r="AI14" s="48" t="b">
        <f>IF($C13="Acro-A","Rot_A",IF($C13="Acro-B","Rot_B",IF($C13="Acro-C","Rot_C",IF($C13="Acro-P","Rot_P"))))</f>
        <v>0</v>
      </c>
      <c r="AJ14" s="48" t="b">
        <f>IF($C13="Acro-A","Bon1_A",IF($C13="Acro-B","Bon1_B",IF($C13="Acro-C","Bon1_C",IF($C13="Acro-P","Bon1_P"))))</f>
        <v>0</v>
      </c>
      <c r="AK14" s="48" t="b">
        <f>IF($C13="Acro-A","Bon1_A",IF($C13="Acro-B","Bon1_B",IF($C13="Acro-C","Bon1_C",IF($C13="Acro-P","Bon1_P"))))</f>
        <v>0</v>
      </c>
      <c r="AL14" s="48" t="b">
        <f>IF($C13="Acro-A","ConsNot_A",IF($C13="Acro-B","ConsNot_B",IF($C13="Acro-C","ConsNot_C",IF($C13="Acro-P","ConsNot_P"))))</f>
        <v>0</v>
      </c>
      <c r="AM14" s="48" t="b">
        <f>IF($C13="Acro-A","ConnNot_A",IF($C13="Acro-B","ConnNot_B",IF($C13="Acro-C","ConnNot_C",IF($C13="Acro-P","ConnNot_P"))))</f>
        <v>0</v>
      </c>
      <c r="AN14" s="48" t="b">
        <f>IF($C13="Acro-A","DirNot_A",IF($C13="Acro-B","DirNot_B",IF($C13="Acro-C","DirNot_C",IF($C13="Acro-P","DirNot_P"))))</f>
        <v>0</v>
      </c>
      <c r="AO14" s="48" t="b">
        <f>IF($C13="Acro-A","Pos1Not_A",IF($C13="Acro-B","Pos1Not_B",IF($C13="Acro-C","Pos1Not_C",IF($C13="Acro-P","Pos1Not_P"))))</f>
        <v>0</v>
      </c>
      <c r="AP14" s="48" t="b">
        <f>IF($C13="Acro-A","Pos2Not_A",IF($C13="Acro-B","Pos2Not_B",IF($C13="Acro-C","Pos2Not_C",IF($C13="Acro-P","Pos2Not_P"))))</f>
        <v>0</v>
      </c>
      <c r="AQ14" s="48" t="b">
        <f>IF($C13="Acro-A","RotBNot_A",IF($C13="Acro-B","RotBNot_B",IF($C13="Acro-C","RotBNot_C",IF($C13="Acro-P","RotBNot_P"))))</f>
        <v>0</v>
      </c>
      <c r="AR14" s="48" t="b">
        <f>IF($C13="Acro-A","RotNot_A",IF($C13="Acro-B","RotNot_B",IF($C13="Acro-C","RotNot_C",IF($C13="Acro-P","RotNot_P"))))</f>
        <v>0</v>
      </c>
      <c r="AS14" s="48" t="b">
        <f>IF($C13="Acro-A","Bon1Not_A",IF($C13="Acro-B","Bon1Not_B",IF($C13="Acro-C","Bon1Not_C",IF($C13="Acro-P","Bon1Not_P"))))</f>
        <v>0</v>
      </c>
      <c r="AT14" s="48" t="b">
        <f>IF($C13="Acro-A","Bon1Not_A",IF($C13="Acro-B","Bon1Not_B",IF($C13="Acro-C","Bon1Not_C",IF($C13="Acro-P","Bon1Not_P"))))</f>
        <v>0</v>
      </c>
      <c r="AU14" s="48" t="b">
        <f>IF($C13="Acro-A","ConsDD_A",IF($C13="Acro-B","ConsDD_B",IF($C13="Acro-C","ConsDD_C",IF($C13="Acro-P","ConsDD_P"))))</f>
        <v>0</v>
      </c>
      <c r="AV14" s="48" t="b">
        <f>IF($C13="Acro-A","ConnDD_A",IF($C13="Acro-B","ConnDD_B",IF($C13="Acro-C","ConnDD_C",IF($C13="Acro-P","ConnDD_P"))))</f>
        <v>0</v>
      </c>
      <c r="AW14" s="48" t="b">
        <f>IF($C13="Acro-A","DirDD_A",IF($C13="Acro-B","DirDD_B",IF($C13="Acro-C","DirDD_C",IF($C13="Acro-P","DirDD_P"))))</f>
        <v>0</v>
      </c>
      <c r="AX14" s="48" t="b">
        <f>IF($C13="Acro-A","Pos1DD_A",IF($C13="Acro-B","Pos1DD_B",IF($C13="Acro-C","Pos1DD_C",IF($C13="Acro-P","Pos1DD_P"))))</f>
        <v>0</v>
      </c>
      <c r="AY14" s="48" t="b">
        <f>IF($C13="Acro-A","Pos2DD_A",IF($C13="Acro-B","Pos2DD_B",IF($C13="Acro-C","Pos2DD_C",IF($C13="Acro-P","Pos2DD_P"))))</f>
        <v>0</v>
      </c>
      <c r="AZ14" s="48" t="b">
        <f>IF($C13="Acro-A","RotBDD_A",IF($C13="Acro-B","RotBDD_B",IF($C13="Acro-C","RotBDD_C",IF($C13="Acro-P","RotBDD_P"))))</f>
        <v>0</v>
      </c>
      <c r="BA14" s="48" t="b">
        <f>IF($C13="Acro-A","RotDD_A",IF($C13="Acro-B","RotDD_B",IF($C13="Acro-C","RotDD_C",IF($C13="Acro-P","RotDD_P"))))</f>
        <v>0</v>
      </c>
      <c r="BB14" s="48" t="b">
        <f>IF($C13="Acro-A","Bon1DD_A",IF($C13="Acro-B","Bon1DD_B",IF($C13="Acro-C","Bon1DD_C",IF($C13="Acro-P","Bon1DD_P"))))</f>
        <v>0</v>
      </c>
      <c r="BC14" s="48" t="b">
        <f>IF($C13="Acro-A","Bon1DD_A",IF($C13="Acro-B","Bon1DD_B",IF($C13="Acro-C","Bon1DD_C",IF($C13="Acro-P","Bon1DD_P"))))</f>
        <v>0</v>
      </c>
      <c r="BD14" s="48" t="b">
        <f>IF($C13="Acro-A","Pos1Var_A",IF($C13="Acro-B","Pos1Var_B",IF($C13="Acro-C","Pos1Var_C",IF($C13="Acro-P","Pos1Var_P"))))</f>
        <v>0</v>
      </c>
      <c r="BE14" s="48" t="b">
        <f>IF($C13="Acro-A","Pos2Var_A",IF($C13="Acro-B","Pos2Var_B",IF($C13="Acro-C","Pos2Var_C",IF($C13="Acro-P","Pos2Var_P"))))</f>
        <v>0</v>
      </c>
      <c r="BF14" s="48" t="b">
        <f>IF($C13="Acro-A","Bon1Var_A",IF($C13="Acro-B","Bon1Var_B",IF($C13="Acro-C","Bon1Var_C",IF($C13="Acro-P","Bon1Var_P"))))</f>
        <v>0</v>
      </c>
      <c r="BG14" s="48" t="b">
        <f>IF($C13="Acro-A","Bon1Var_A",IF($C13="Acro-B","Bon1Var_B",IF($C13="Acro-C","Bon1Var_C",IF($C13="Acro-P","Bon1Var_P"))))</f>
        <v>0</v>
      </c>
      <c r="BH14" s="48" cm="1">
        <f t="array" aca="1" ref="BH14" ca="1">IFERROR(INDEX(INDIRECT(BD14),MATCH(TRUE,EXACT(J14,INDIRECT(AF14)),0)),0)</f>
        <v>0</v>
      </c>
      <c r="BI14" s="48" cm="1">
        <f t="array" aca="1" ref="BI14" ca="1">IFERROR(INDEX(INDIRECT(BE14),MATCH(TRUE,EXACT(K14,INDIRECT(AG14)),0)),0)</f>
        <v>0</v>
      </c>
      <c r="BJ14" s="48" cm="1">
        <f t="array" aca="1" ref="BJ14" ca="1">IFERROR(INDEX(INDIRECT(BF14),MATCH(TRUE,EXACT(N14,INDIRECT(AJ14)),0)),0)</f>
        <v>0</v>
      </c>
      <c r="BK14" s="48" cm="1">
        <f t="array" aca="1" ref="BK14" ca="1">IFERROR(INDEX(INDIRECT(BG14),MATCH(TRUE,EXACT(O14,INDIRECT(AK14)),0)),0)</f>
        <v>0</v>
      </c>
      <c r="BL14" s="48" t="str">
        <f ca="1">IF(BH14=0,"ok",IF(BH14=BI14,"no","ok"))</f>
        <v>ok</v>
      </c>
      <c r="BM14" s="48" t="str">
        <f ca="1">IF(BJ14=0,"ok",IF(BJ14=BK14,"no","ok"))</f>
        <v>ok</v>
      </c>
      <c r="BN14" s="48" t="str">
        <f>IFERROR(IF(_xlfn.XLOOKUP(AC14,Requirements!$B:$B,Requirements!$C:$C)=0,"no","ok"),"")</f>
        <v/>
      </c>
      <c r="BO14" s="48" t="str">
        <f>IFERROR(IF(_xlfn.XLOOKUP(AD14,Requirements!$B:$B,Requirements!$C:$C)=0,"no","ok"),"")</f>
        <v/>
      </c>
      <c r="BP14" s="48" t="str">
        <f>IFERROR(IF(_xlfn.XLOOKUP(AE14,Requirements!$B:$B,Requirements!$C:$C)=0,"no","ok"),"")</f>
        <v/>
      </c>
      <c r="BQ14" s="48" t="str">
        <f>IFERROR(IF(_xlfn.XLOOKUP(AF14,Requirements!$B:$B,Requirements!$C:$C)=0,"no","ok"),"")</f>
        <v/>
      </c>
      <c r="BR14" s="48" t="str">
        <f>IFERROR(IF(_xlfn.XLOOKUP(AG14,Requirements!$B:$B,Requirements!$C:$C)=0,"no","ok"),"")</f>
        <v/>
      </c>
      <c r="BS14" s="48" t="str">
        <f>IFERROR(IF(_xlfn.XLOOKUP(AH14,Requirements!$B:$B,Requirements!$C:$C)=0,"no","ok"),"")</f>
        <v/>
      </c>
      <c r="BT14" s="48" t="str">
        <f>IFERROR(IF(_xlfn.XLOOKUP(AI14,Requirements!$B:$B,Requirements!$C:$C)=0,"no","ok"),"")</f>
        <v/>
      </c>
      <c r="BU14" s="48" t="str">
        <f>IFERROR(IF(_xlfn.XLOOKUP(AJ14,Requirements!$B:$B,Requirements!$C:$C)=0,"no","ok"),"")</f>
        <v/>
      </c>
      <c r="BV14" s="48" t="str">
        <f>IFERROR(IF(_xlfn.XLOOKUP(AK14,Requirements!$B:$B,Requirements!$C:$C)=0,"no","ok"),"")</f>
        <v/>
      </c>
      <c r="BW14" s="48" t="str">
        <f>IFERROR(IF(_xlfn.XLOOKUP(AC14,Requirements!$B:$B,Requirements!$D:$D)=0,"no","ok"),"")</f>
        <v/>
      </c>
      <c r="BX14" s="48" t="str">
        <f>IFERROR(IF(_xlfn.XLOOKUP(AD14,Requirements!$B:$B,Requirements!$D:$D)=0,"no","ok"),"")</f>
        <v/>
      </c>
      <c r="BY14" s="48" t="str">
        <f>IFERROR(IF(_xlfn.XLOOKUP(AE14,Requirements!$B:$B,Requirements!$D:$D)=0,"no","ok"),"")</f>
        <v/>
      </c>
      <c r="BZ14" s="48" t="str">
        <f>IFERROR(IF(_xlfn.XLOOKUP(AF14,Requirements!$B:$B,Requirements!$D:$D)=0,"no","ok"),"")</f>
        <v/>
      </c>
      <c r="CA14" s="48" t="str">
        <f>IFERROR(IF(_xlfn.XLOOKUP(AG14,Requirements!$B:$B,Requirements!$D:$D)=0,"no","ok"),"")</f>
        <v/>
      </c>
      <c r="CB14" s="48" t="str">
        <f>IFERROR(IF(_xlfn.XLOOKUP(AH14,Requirements!$B:$B,Requirements!$D:$D)=0,"no","ok"),"")</f>
        <v/>
      </c>
      <c r="CC14" s="48" t="str">
        <f>IFERROR(IF(_xlfn.XLOOKUP(AI14,Requirements!$B:$B,Requirements!$D:$D)=0,"no","ok"),"")</f>
        <v/>
      </c>
      <c r="CD14" s="48" t="str">
        <f>IFERROR(IF(_xlfn.XLOOKUP(AJ14,Requirements!$B:$B,Requirements!$D:$D)=0,"no","ok"),"")</f>
        <v/>
      </c>
      <c r="CE14" s="48" t="str">
        <f>IFERROR(IF(_xlfn.XLOOKUP(AK14,Requirements!$B:$B,Requirements!$D:$D)=0,"no","ok"),"")</f>
        <v/>
      </c>
      <c r="CF14" s="48">
        <f t="shared" ref="CF14:CN14" si="2">IF(AND(BW14="ok",ISBLANK(G14)),1,0)</f>
        <v>0</v>
      </c>
      <c r="CG14" s="48">
        <f t="shared" si="2"/>
        <v>0</v>
      </c>
      <c r="CH14" s="48">
        <f t="shared" si="2"/>
        <v>0</v>
      </c>
      <c r="CI14" s="48">
        <f t="shared" si="2"/>
        <v>0</v>
      </c>
      <c r="CJ14" s="48">
        <f t="shared" si="2"/>
        <v>0</v>
      </c>
      <c r="CK14" s="48">
        <f t="shared" si="2"/>
        <v>0</v>
      </c>
      <c r="CL14" s="48">
        <f t="shared" si="2"/>
        <v>0</v>
      </c>
      <c r="CM14" s="48">
        <f t="shared" si="2"/>
        <v>0</v>
      </c>
      <c r="CN14" s="48">
        <f t="shared" si="2"/>
        <v>0</v>
      </c>
      <c r="CO14" s="48" t="str">
        <f>IF(NOT(C13="SELECT TYPE"),RIGHT(C13,1),"")</f>
        <v/>
      </c>
      <c r="CP14" s="48" t="str">
        <f ca="1">IF(BH14=0,"",CONCATENATE(CO14,"&amp;",BH14))</f>
        <v/>
      </c>
      <c r="CQ14" s="48" t="str">
        <f ca="1">IF(BI14=0,"",CONCATENATE(CO14,"&amp;",BI14))</f>
        <v/>
      </c>
      <c r="CR14" s="48" t="str">
        <f ca="1">IF(LEN(CP14)=0,"",COUNTIF($CP$6:$CQ$50,CP14))</f>
        <v/>
      </c>
      <c r="CS14" s="48" t="str">
        <f ca="1">IF(LEN(CQ14)=0,"",COUNTIF($CP$6:$CQ$50,CQ14))</f>
        <v/>
      </c>
      <c r="CT14" s="48" t="str">
        <f ca="1">IF(T14&lt;=1,"",CONCATENATE(CO14,"&amp;",T14))</f>
        <v/>
      </c>
      <c r="CU14" s="48" t="str">
        <f ca="1">IF(LEN(CT14)=0,"",COUNTIF($CT$6:$CT$50,CT14))</f>
        <v/>
      </c>
      <c r="CV14" s="48" t="str">
        <f ca="1">IF(U14&lt;=1,"",CONCATENATE(CO14,"&amp;",U14))</f>
        <v/>
      </c>
      <c r="CW14" s="48" t="str">
        <f ca="1">IF(LEN(CV14)=0,"",COUNTIF($CV$6:$CV$50,CV14))</f>
        <v/>
      </c>
      <c r="CX14" s="48">
        <f ca="1">IF(LEN(CR14)=0,0,IF(CR14&gt;1,1,0))</f>
        <v>0</v>
      </c>
      <c r="CY14" s="48">
        <f ca="1">IF(LEN(CS14)=0,0,IF(CS14&gt;1,1,0))</f>
        <v>0</v>
      </c>
      <c r="CZ14" s="48">
        <f ca="1">IF(LEN(CU14)=0,0,IF(CU14&gt;1,1,0))</f>
        <v>0</v>
      </c>
      <c r="DA14" s="48">
        <f ca="1">IF(LEN(CW14)=0,0,IF(CW14&gt;1,1,0))</f>
        <v>0</v>
      </c>
      <c r="DB14" s="48" t="b">
        <f>IF(CO14="A",IF(OR(CX14&gt;0,CY14&gt;0),1,0),IF(CO14="B",IF(OR(CZ14&gt;0,DA14&gt;0),1,0),IF(CO14="C",IF(CZ14&gt;0,1,0),IF(CO14="P",IF(OR(CX14&gt;0,CY14&gt;0,CZ14&gt;0,DA14&gt;0),1,0)))))</f>
        <v>0</v>
      </c>
      <c r="DC14" s="48" t="str">
        <f>IF(DB14&gt;0,"Warning: this acro is the 'same' as another one in the same group","distinct acro")</f>
        <v>Warning: this acro is the 'same' as another one in the same group</v>
      </c>
    </row>
    <row r="15" spans="1:107" ht="16.5" customHeight="1" x14ac:dyDescent="0.35">
      <c r="B15" s="167"/>
      <c r="C15" s="179"/>
      <c r="D15" s="171"/>
      <c r="E15" s="171"/>
      <c r="F15" s="57" t="s">
        <v>78</v>
      </c>
      <c r="G15" s="117" t="str" cm="1">
        <f t="array" aca="1" ref="G15" ca="1">IF(OR(ISBLANK(G14),G14="N/A"),"",IFERROR(INDEX(INDIRECT(AU14), MATCH(TRUE, EXACT(G14, INDIRECT(AC14)), 0)),0))</f>
        <v/>
      </c>
      <c r="H15" s="118" t="str" cm="1">
        <f t="array" aca="1" ref="H15" ca="1">IF(OR(ISBLANK(H14),H14="N/A"),"",IFERROR(INDEX(INDIRECT(AV14), MATCH(TRUE, EXACT(H14, INDIRECT(AD14)), 0)),0))</f>
        <v/>
      </c>
      <c r="I15" s="118" t="str" cm="1">
        <f t="array" aca="1" ref="I15" ca="1">IF(OR(ISBLANK(I14),I14="N/A"),"",IFERROR(INDEX(INDIRECT(AW14), MATCH(TRUE, EXACT(I14, INDIRECT(AE14)), 0)),0))</f>
        <v/>
      </c>
      <c r="J15" s="118" t="str" cm="1">
        <f t="array" aca="1" ref="J15" ca="1">IF(OR(ISBLANK(J14),J14="N/A"),"",IFERROR(INDEX(INDIRECT(AX14), MATCH(TRUE, EXACT(J14, INDIRECT(AF14)), 0)),0))</f>
        <v/>
      </c>
      <c r="K15" s="118" t="str" cm="1">
        <f t="array" aca="1" ref="K15" ca="1">IF(OR(ISBLANK(K14),K14="N/A"),"",IFERROR(INDEX(INDIRECT(AY14), MATCH(TRUE, EXACT(K14, INDIRECT(AG14)), 0)),0))</f>
        <v/>
      </c>
      <c r="L15" s="118" t="str" cm="1">
        <f t="array" aca="1" ref="L15" ca="1">IF(OR(ISBLANK(L14),L14="N/A"),"",IFERROR(INDEX(INDIRECT(AZ14), MATCH(TRUE, EXACT(L14, INDIRECT(AH14)), 0)),0))</f>
        <v/>
      </c>
      <c r="M15" s="118" t="str" cm="1">
        <f t="array" aca="1" ref="M15" ca="1">IF(OR(ISBLANK(M14),M14="N/A"),"",IFERROR(INDEX(INDIRECT(BA14), MATCH(TRUE, EXACT(M14, INDIRECT(AI14)), 0)),0))</f>
        <v/>
      </c>
      <c r="N15" s="118" t="str" cm="1">
        <f t="array" aca="1" ref="N15" ca="1">IF(OR(ISBLANK(N14),N14="N/A"),"",IFERROR(INDEX(INDIRECT(BB14), MATCH(TRUE, EXACT(N14, INDIRECT(AJ14)), 0)),0))</f>
        <v/>
      </c>
      <c r="O15" s="119" t="str" cm="1">
        <f t="array" aca="1" ref="O15" ca="1">IF(OR(ISBLANK(O14),O14="N/A"),"",IFERROR(INDEX(INDIRECT(BC14), MATCH(TRUE, EXACT(O14, INDIRECT(AK14)), 0)),0))</f>
        <v/>
      </c>
      <c r="P15" s="174" t="str">
        <f>IF(D13="valid acro",SUM(G15:O15),IF(D13="select an acro type","select type first","correct error(s)"))</f>
        <v>select type first</v>
      </c>
      <c r="Q15" s="176" t="str">
        <f>IF(D13="valid acro",P15+0.5,IF(D13="select an acro type","select type first","correct error(s)"))</f>
        <v>select type first</v>
      </c>
      <c r="S15" s="49"/>
      <c r="T15" s="48"/>
      <c r="U15" s="48"/>
      <c r="V15" s="48"/>
      <c r="W15" s="48"/>
      <c r="X15" s="49"/>
      <c r="Y15" s="49"/>
      <c r="Z15" s="49"/>
      <c r="AA15" s="49"/>
      <c r="AB15" s="49"/>
      <c r="AC15" s="48"/>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CO15" s="48"/>
      <c r="CP15" s="48"/>
      <c r="CQ15" s="48"/>
      <c r="CR15" s="48"/>
      <c r="CS15" s="48"/>
      <c r="CT15" s="48"/>
      <c r="CU15" s="48"/>
      <c r="CV15" s="48"/>
      <c r="CW15" s="48"/>
      <c r="CX15" s="48"/>
      <c r="CY15" s="48"/>
      <c r="CZ15" s="48"/>
      <c r="DA15" s="48"/>
      <c r="DB15" s="48"/>
      <c r="DC15" s="48"/>
    </row>
    <row r="16" spans="1:107" ht="36" customHeight="1" x14ac:dyDescent="0.35">
      <c r="B16" s="167"/>
      <c r="C16" s="180"/>
      <c r="D16" s="171"/>
      <c r="E16" s="171"/>
      <c r="F16" s="58" t="s">
        <v>79</v>
      </c>
      <c r="G16" s="120" t="str" cm="1">
        <f t="array" aca="1" ref="G16" ca="1">IF(OR(ISBLANK(G14),G14="N/A"),"",IFERROR(INDEX(INDIRECT(AL14), MATCH(TRUE, EXACT(G14, INDIRECT(AC14)), 0)),""))</f>
        <v/>
      </c>
      <c r="H16" s="121" t="str" cm="1">
        <f t="array" aca="1" ref="H16" ca="1">IF(OR(ISBLANK(H14),H14="N/A"),"",IFERROR(INDEX(INDIRECT(AM14), MATCH(TRUE, EXACT(H14, INDIRECT(AD14)), 0)),""))</f>
        <v/>
      </c>
      <c r="I16" s="121" t="str" cm="1">
        <f t="array" aca="1" ref="I16" ca="1">IF(OR(ISBLANK(I14),I14="N/A"),"",IFERROR(INDEX(INDIRECT(AN14), MATCH(TRUE, EXACT(I14, INDIRECT(AE14)), 0)),""))</f>
        <v/>
      </c>
      <c r="J16" s="121" t="str" cm="1">
        <f t="array" aca="1" ref="J16" ca="1">IF(OR(ISBLANK(J14),J14="N/A"),"",IFERROR(INDEX(INDIRECT(AO14), MATCH(TRUE, EXACT(J14, INDIRECT(AF14)), 0)),""))</f>
        <v/>
      </c>
      <c r="K16" s="121" t="str" cm="1">
        <f t="array" aca="1" ref="K16" ca="1">IF(OR(ISBLANK(K14),K14="N/A"),"",IFERROR(INDEX(INDIRECT(AP14), MATCH(TRUE, EXACT(K14, INDIRECT(AG14)), 0)),""))</f>
        <v/>
      </c>
      <c r="L16" s="121" t="str" cm="1">
        <f t="array" aca="1" ref="L16" ca="1">IF(OR(ISBLANK(L14),L14="N/A"),"",IFERROR(INDEX(INDIRECT(AQ14), MATCH(TRUE, EXACT(L14, INDIRECT(AH14)), 0)),""))</f>
        <v/>
      </c>
      <c r="M16" s="121" t="str" cm="1">
        <f t="array" aca="1" ref="M16" ca="1">IF(OR(ISBLANK(M14),M14="N/A"),"",IFERROR(INDEX(INDIRECT(AR14), MATCH(TRUE, EXACT(M14, INDIRECT(AI14)), 0)),""))</f>
        <v/>
      </c>
      <c r="N16" s="121" t="str" cm="1">
        <f t="array" aca="1" ref="N16" ca="1">IF(OR(ISBLANK(N14),N14="N/A"),"",IFERROR(INDEX(INDIRECT(AS14), MATCH(TRUE, EXACT(N14, INDIRECT(AJ14)), 0)),""))</f>
        <v/>
      </c>
      <c r="O16" s="122" t="str" cm="1">
        <f t="array" aca="1" ref="O16" ca="1">IF(OR(ISBLANK(O14),O14="N/A"),"",IFERROR(INDEX(INDIRECT(AT14), MATCH(TRUE, EXACT(O14, INDIRECT(AK14)), 0)),""))</f>
        <v/>
      </c>
      <c r="P16" s="175"/>
      <c r="Q16" s="177"/>
      <c r="S16" s="49"/>
      <c r="T16" s="48"/>
      <c r="U16" s="48"/>
      <c r="V16" s="48"/>
      <c r="W16" s="48"/>
      <c r="X16" s="49"/>
      <c r="Y16" s="49"/>
      <c r="Z16" s="49"/>
      <c r="AA16" s="49"/>
      <c r="AB16" s="49"/>
      <c r="AC16" s="48"/>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CO16" s="48"/>
      <c r="CP16" s="48"/>
      <c r="CQ16" s="48"/>
      <c r="CR16" s="48"/>
      <c r="CS16" s="48"/>
      <c r="CT16" s="48"/>
      <c r="CU16" s="48"/>
      <c r="CV16" s="48"/>
      <c r="CW16" s="48"/>
      <c r="CX16" s="48"/>
      <c r="CY16" s="48"/>
      <c r="CZ16" s="48"/>
      <c r="DA16" s="48"/>
      <c r="DB16" s="48"/>
      <c r="DC16" s="48"/>
    </row>
    <row r="17" spans="2:107" ht="21.65" customHeight="1" x14ac:dyDescent="0.35">
      <c r="B17" s="166">
        <v>4</v>
      </c>
      <c r="C17" s="178" t="s">
        <v>46</v>
      </c>
      <c r="D17" s="170" t="str">
        <f>IF(S18=1,"Select an acro type",IF(SUM(T18:AB18)&gt;0,"Code(s) mismatch with acro type",IF(BL18="no","Position 2 must be a from different variation",IF(SUM(CF18:CN18)&gt;0,"Missing minimal component(s)",IF(BM18="no","These bonuses can't be declared together","valid acro")))))</f>
        <v>Select an acro type</v>
      </c>
      <c r="E17" s="170" t="str">
        <f>IF(D17="valid acro",DC18,"")</f>
        <v/>
      </c>
      <c r="F17" s="56" t="s">
        <v>47</v>
      </c>
      <c r="G17" s="5" t="s">
        <v>48</v>
      </c>
      <c r="H17" s="6" t="s">
        <v>49</v>
      </c>
      <c r="I17" s="6" t="s">
        <v>50</v>
      </c>
      <c r="J17" s="6" t="s">
        <v>51</v>
      </c>
      <c r="K17" s="7" t="s">
        <v>52</v>
      </c>
      <c r="L17" s="8" t="s">
        <v>53</v>
      </c>
      <c r="M17" s="8" t="s">
        <v>54</v>
      </c>
      <c r="N17" s="6" t="s">
        <v>55</v>
      </c>
      <c r="O17" s="9" t="s">
        <v>56</v>
      </c>
      <c r="P17" s="123" t="s">
        <v>57</v>
      </c>
      <c r="Q17" s="124" t="s">
        <v>58</v>
      </c>
      <c r="S17" s="49"/>
      <c r="T17" s="48"/>
      <c r="U17" s="48"/>
      <c r="V17" s="48"/>
      <c r="W17" s="48"/>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CO17" s="48"/>
      <c r="CP17" s="48"/>
      <c r="CQ17" s="48"/>
      <c r="CR17" s="48"/>
      <c r="CS17" s="48"/>
      <c r="CT17" s="48"/>
      <c r="CU17" s="48"/>
      <c r="CV17" s="48"/>
      <c r="CW17" s="48"/>
      <c r="CX17" s="48"/>
      <c r="CY17" s="48"/>
      <c r="CZ17" s="48"/>
      <c r="DA17" s="48"/>
      <c r="DB17" s="48"/>
      <c r="DC17" s="48"/>
    </row>
    <row r="18" spans="2:107" ht="15.75" customHeight="1" x14ac:dyDescent="0.35">
      <c r="B18" s="167"/>
      <c r="C18" s="179"/>
      <c r="D18" s="171"/>
      <c r="E18" s="171"/>
      <c r="F18" s="57" t="s">
        <v>77</v>
      </c>
      <c r="G18" s="45"/>
      <c r="H18" s="46"/>
      <c r="I18" s="46"/>
      <c r="J18" s="46"/>
      <c r="K18" s="46"/>
      <c r="L18" s="46"/>
      <c r="M18" s="46"/>
      <c r="N18" s="46"/>
      <c r="O18" s="47"/>
      <c r="P18" s="172" t="str">
        <f>IF(D17="valid acro",CONCATENATE(CO18,"-",G18,IF(H18="","",CONCATENATE("-",H18)),IF(I18="","",CONCATENATE("-",I18)),CONCATENATE("-",J18),IF(K18="","",CONCATENATE("/",K18)),IF(L18="","",CONCATENATE("-",L18)),IF(M18="","",CONCATENATE("-",M18)),IF(N18="","",CONCATENATE("-",N18)),IF(O18="","",CONCATENATE("/",O18))),"")</f>
        <v/>
      </c>
      <c r="Q18" s="173"/>
      <c r="S18" s="48">
        <f>IF(OR(ISBLANK(C17),C17="SELECT TYPE"),1,IF(OR(C17="acro-a",C17="acro-b",C17="acro-c",C17="acro-p"),0))</f>
        <v>1</v>
      </c>
      <c r="T18" s="48" cm="1">
        <f t="array" aca="1" ref="T18" ca="1">IFERROR(_xlfn.XLOOKUP(G18,INDIRECT(AC18),INDIRECT(AC18)),1)</f>
        <v>1</v>
      </c>
      <c r="U18" s="48" cm="1">
        <f t="array" aca="1" ref="U18" ca="1">IFERROR(_xlfn.XLOOKUP(H18,INDIRECT(AD18),INDIRECT(AD18)),1)</f>
        <v>1</v>
      </c>
      <c r="V18" s="48" cm="1">
        <f t="array" aca="1" ref="V18" ca="1">IFERROR(_xlfn.XLOOKUP(I18,INDIRECT(AE18),INDIRECT(AE18)),1)</f>
        <v>1</v>
      </c>
      <c r="W18" s="48" cm="1">
        <f t="array" aca="1" ref="W18" ca="1">IFERROR(_xlfn.XLOOKUP(J18,INDIRECT(AF18),INDIRECT(AF18)),1)</f>
        <v>1</v>
      </c>
      <c r="X18" s="48" cm="1">
        <f t="array" aca="1" ref="X18" ca="1">IFERROR(_xlfn.XLOOKUP(K18,INDIRECT(AG18),INDIRECT(AG18)),1)</f>
        <v>1</v>
      </c>
      <c r="Y18" s="48" cm="1">
        <f t="array" aca="1" ref="Y18" ca="1">IFERROR(_xlfn.XLOOKUP(L18,INDIRECT(AH18),INDIRECT(AH18)),1)</f>
        <v>1</v>
      </c>
      <c r="Z18" s="48" cm="1">
        <f t="array" aca="1" ref="Z18" ca="1">IFERROR(_xlfn.XLOOKUP(M18,INDIRECT(AI18),INDIRECT(AI18)),1)</f>
        <v>1</v>
      </c>
      <c r="AA18" s="48" cm="1">
        <f t="array" aca="1" ref="AA18" ca="1">IFERROR(_xlfn.XLOOKUP(N18,INDIRECT(AJ18),INDIRECT(AJ18)),1)</f>
        <v>1</v>
      </c>
      <c r="AB18" s="48" cm="1">
        <f t="array" aca="1" ref="AB18" ca="1">IFERROR(_xlfn.XLOOKUP(O18,INDIRECT(AK18),INDIRECT(AK18)),1)</f>
        <v>1</v>
      </c>
      <c r="AC18" s="48" t="b">
        <f>IF($C17="Acro-A","Cons_A",IF($C17="Acro-B","Cons_B",IF($C17="Acro-C","Cons_C",IF($C17="Acro-P","Cons_P"))))</f>
        <v>0</v>
      </c>
      <c r="AD18" s="48" t="b">
        <f>IF($C17="Acro-A","Conn_A",IF($C17="Acro-B","Conn_B",IF($C17="Acro-C","Conn_C",IF($C17="Acro-P","Conn_P"))))</f>
        <v>0</v>
      </c>
      <c r="AE18" s="48" t="b">
        <f>IF($C17="Acro-A","Dir_A",IF($C17="Acro-B","Dir_B",IF($C17="Acro-C","Dir_C",IF($C17="Acro-P","Dir_P"))))</f>
        <v>0</v>
      </c>
      <c r="AF18" s="48" t="b">
        <f>IF($C17="Acro-A","Pos1_A",IF($C17="Acro-B","Pos1_B",IF($C17="Acro-C","Pos1_C",IF($C17="Acro-P","Pos1_P"))))</f>
        <v>0</v>
      </c>
      <c r="AG18" s="48" t="b">
        <f>IF($C17="Acro-A","Pos2_A",IF($C17="Acro-B","Pos2_B",IF($C17="Acro-C","Pos2_C",IF($C17="Acro-P","Pos2_P"))))</f>
        <v>0</v>
      </c>
      <c r="AH18" s="48" t="b">
        <f>IF($C17="Acro-A","RotB_A",IF($C17="Acro-B","RotB_B",IF($C17="Acro-C","RotB_C",IF($C17="Acro-P","RotB_P"))))</f>
        <v>0</v>
      </c>
      <c r="AI18" s="48" t="b">
        <f>IF($C17="Acro-A","Rot_A",IF($C17="Acro-B","Rot_B",IF($C17="Acro-C","Rot_C",IF($C17="Acro-P","Rot_P"))))</f>
        <v>0</v>
      </c>
      <c r="AJ18" s="48" t="b">
        <f>IF($C17="Acro-A","Bon1_A",IF($C17="Acro-B","Bon1_B",IF($C17="Acro-C","Bon1_C",IF($C17="Acro-P","Bon1_P"))))</f>
        <v>0</v>
      </c>
      <c r="AK18" s="48" t="b">
        <f>IF($C17="Acro-A","Bon1_A",IF($C17="Acro-B","Bon1_B",IF($C17="Acro-C","Bon1_C",IF($C17="Acro-P","Bon1_P"))))</f>
        <v>0</v>
      </c>
      <c r="AL18" s="48" t="b">
        <f>IF($C17="Acro-A","ConsNot_A",IF($C17="Acro-B","ConsNot_B",IF($C17="Acro-C","ConsNot_C",IF($C17="Acro-P","ConsNot_P"))))</f>
        <v>0</v>
      </c>
      <c r="AM18" s="48" t="b">
        <f>IF($C17="Acro-A","ConnNot_A",IF($C17="Acro-B","ConnNot_B",IF($C17="Acro-C","ConnNot_C",IF($C17="Acro-P","ConnNot_P"))))</f>
        <v>0</v>
      </c>
      <c r="AN18" s="48" t="b">
        <f>IF($C17="Acro-A","DirNot_A",IF($C17="Acro-B","DirNot_B",IF($C17="Acro-C","DirNot_C",IF($C17="Acro-P","DirNot_P"))))</f>
        <v>0</v>
      </c>
      <c r="AO18" s="48" t="b">
        <f>IF($C17="Acro-A","Pos1Not_A",IF($C17="Acro-B","Pos1Not_B",IF($C17="Acro-C","Pos1Not_C",IF($C17="Acro-P","Pos1Not_P"))))</f>
        <v>0</v>
      </c>
      <c r="AP18" s="48" t="b">
        <f>IF($C17="Acro-A","Pos2Not_A",IF($C17="Acro-B","Pos2Not_B",IF($C17="Acro-C","Pos2Not_C",IF($C17="Acro-P","Pos2Not_P"))))</f>
        <v>0</v>
      </c>
      <c r="AQ18" s="48" t="b">
        <f>IF($C17="Acro-A","RotBNot_A",IF($C17="Acro-B","RotBNot_B",IF($C17="Acro-C","RotBNot_C",IF($C17="Acro-P","RotBNot_P"))))</f>
        <v>0</v>
      </c>
      <c r="AR18" s="48" t="b">
        <f>IF($C17="Acro-A","RotNot_A",IF($C17="Acro-B","RotNot_B",IF($C17="Acro-C","RotNot_C",IF($C17="Acro-P","RotNot_P"))))</f>
        <v>0</v>
      </c>
      <c r="AS18" s="48" t="b">
        <f>IF($C17="Acro-A","Bon1Not_A",IF($C17="Acro-B","Bon1Not_B",IF($C17="Acro-C","Bon1Not_C",IF($C17="Acro-P","Bon1Not_P"))))</f>
        <v>0</v>
      </c>
      <c r="AT18" s="48" t="b">
        <f>IF($C17="Acro-A","Bon1Not_A",IF($C17="Acro-B","Bon1Not_B",IF($C17="Acro-C","Bon1Not_C",IF($C17="Acro-P","Bon1Not_P"))))</f>
        <v>0</v>
      </c>
      <c r="AU18" s="48" t="b">
        <f>IF($C17="Acro-A","ConsDD_A",IF($C17="Acro-B","ConsDD_B",IF($C17="Acro-C","ConsDD_C",IF($C17="Acro-P","ConsDD_P"))))</f>
        <v>0</v>
      </c>
      <c r="AV18" s="48" t="b">
        <f>IF($C17="Acro-A","ConnDD_A",IF($C17="Acro-B","ConnDD_B",IF($C17="Acro-C","ConnDD_C",IF($C17="Acro-P","ConnDD_P"))))</f>
        <v>0</v>
      </c>
      <c r="AW18" s="48" t="b">
        <f>IF($C17="Acro-A","DirDD_A",IF($C17="Acro-B","DirDD_B",IF($C17="Acro-C","DirDD_C",IF($C17="Acro-P","DirDD_P"))))</f>
        <v>0</v>
      </c>
      <c r="AX18" s="48" t="b">
        <f>IF($C17="Acro-A","Pos1DD_A",IF($C17="Acro-B","Pos1DD_B",IF($C17="Acro-C","Pos1DD_C",IF($C17="Acro-P","Pos1DD_P"))))</f>
        <v>0</v>
      </c>
      <c r="AY18" s="48" t="b">
        <f>IF($C17="Acro-A","Pos2DD_A",IF($C17="Acro-B","Pos2DD_B",IF($C17="Acro-C","Pos2DD_C",IF($C17="Acro-P","Pos2DD_P"))))</f>
        <v>0</v>
      </c>
      <c r="AZ18" s="48" t="b">
        <f>IF($C17="Acro-A","RotBDD_A",IF($C17="Acro-B","RotBDD_B",IF($C17="Acro-C","RotBDD_C",IF($C17="Acro-P","RotBDD_P"))))</f>
        <v>0</v>
      </c>
      <c r="BA18" s="48" t="b">
        <f>IF($C17="Acro-A","RotDD_A",IF($C17="Acro-B","RotDD_B",IF($C17="Acro-C","RotDD_C",IF($C17="Acro-P","RotDD_P"))))</f>
        <v>0</v>
      </c>
      <c r="BB18" s="48" t="b">
        <f>IF($C17="Acro-A","Bon1DD_A",IF($C17="Acro-B","Bon1DD_B",IF($C17="Acro-C","Bon1DD_C",IF($C17="Acro-P","Bon1DD_P"))))</f>
        <v>0</v>
      </c>
      <c r="BC18" s="48" t="b">
        <f>IF($C17="Acro-A","Bon1DD_A",IF($C17="Acro-B","Bon1DD_B",IF($C17="Acro-C","Bon1DD_C",IF($C17="Acro-P","Bon1DD_P"))))</f>
        <v>0</v>
      </c>
      <c r="BD18" s="48" t="b">
        <f>IF($C17="Acro-A","Pos1Var_A",IF($C17="Acro-B","Pos1Var_B",IF($C17="Acro-C","Pos1Var_C",IF($C17="Acro-P","Pos1Var_P"))))</f>
        <v>0</v>
      </c>
      <c r="BE18" s="48" t="b">
        <f>IF($C17="Acro-A","Pos2Var_A",IF($C17="Acro-B","Pos2Var_B",IF($C17="Acro-C","Pos2Var_C",IF($C17="Acro-P","Pos2Var_P"))))</f>
        <v>0</v>
      </c>
      <c r="BF18" s="48" t="b">
        <f>IF($C17="Acro-A","Bon1Var_A",IF($C17="Acro-B","Bon1Var_B",IF($C17="Acro-C","Bon1Var_C",IF($C17="Acro-P","Bon1Var_P"))))</f>
        <v>0</v>
      </c>
      <c r="BG18" s="48" t="b">
        <f>IF($C17="Acro-A","Bon1Var_A",IF($C17="Acro-B","Bon1Var_B",IF($C17="Acro-C","Bon1Var_C",IF($C17="Acro-P","Bon1Var_P"))))</f>
        <v>0</v>
      </c>
      <c r="BH18" s="48" cm="1">
        <f t="array" aca="1" ref="BH18" ca="1">IFERROR(INDEX(INDIRECT(BD18),MATCH(TRUE,EXACT(J18,INDIRECT(AF18)),0)),0)</f>
        <v>0</v>
      </c>
      <c r="BI18" s="48" cm="1">
        <f t="array" aca="1" ref="BI18" ca="1">IFERROR(INDEX(INDIRECT(BE18),MATCH(TRUE,EXACT(K18,INDIRECT(AG18)),0)),0)</f>
        <v>0</v>
      </c>
      <c r="BJ18" s="48" cm="1">
        <f t="array" aca="1" ref="BJ18" ca="1">IFERROR(INDEX(INDIRECT(BF18),MATCH(TRUE,EXACT(N18,INDIRECT(AJ18)),0)),0)</f>
        <v>0</v>
      </c>
      <c r="BK18" s="48" cm="1">
        <f t="array" aca="1" ref="BK18" ca="1">IFERROR(INDEX(INDIRECT(BG18),MATCH(TRUE,EXACT(O18,INDIRECT(AK18)),0)),0)</f>
        <v>0</v>
      </c>
      <c r="BL18" s="48" t="str">
        <f ca="1">IF(BH18=0,"ok",IF(BH18=BI18,"no","ok"))</f>
        <v>ok</v>
      </c>
      <c r="BM18" s="48" t="str">
        <f ca="1">IF(BJ18=0,"ok",IF(BJ18=BK18,"no","ok"))</f>
        <v>ok</v>
      </c>
      <c r="BN18" s="48" t="str">
        <f>IFERROR(IF(_xlfn.XLOOKUP(AC18,Requirements!$B:$B,Requirements!$C:$C)=0,"no","ok"),"")</f>
        <v/>
      </c>
      <c r="BO18" s="48" t="str">
        <f>IFERROR(IF(_xlfn.XLOOKUP(AD18,Requirements!$B:$B,Requirements!$C:$C)=0,"no","ok"),"")</f>
        <v/>
      </c>
      <c r="BP18" s="48" t="str">
        <f>IFERROR(IF(_xlfn.XLOOKUP(AE18,Requirements!$B:$B,Requirements!$C:$C)=0,"no","ok"),"")</f>
        <v/>
      </c>
      <c r="BQ18" s="48" t="str">
        <f>IFERROR(IF(_xlfn.XLOOKUP(AF18,Requirements!$B:$B,Requirements!$C:$C)=0,"no","ok"),"")</f>
        <v/>
      </c>
      <c r="BR18" s="48" t="str">
        <f>IFERROR(IF(_xlfn.XLOOKUP(AG18,Requirements!$B:$B,Requirements!$C:$C)=0,"no","ok"),"")</f>
        <v/>
      </c>
      <c r="BS18" s="48" t="str">
        <f>IFERROR(IF(_xlfn.XLOOKUP(AH18,Requirements!$B:$B,Requirements!$C:$C)=0,"no","ok"),"")</f>
        <v/>
      </c>
      <c r="BT18" s="48" t="str">
        <f>IFERROR(IF(_xlfn.XLOOKUP(AI18,Requirements!$B:$B,Requirements!$C:$C)=0,"no","ok"),"")</f>
        <v/>
      </c>
      <c r="BU18" s="48" t="str">
        <f>IFERROR(IF(_xlfn.XLOOKUP(AJ18,Requirements!$B:$B,Requirements!$C:$C)=0,"no","ok"),"")</f>
        <v/>
      </c>
      <c r="BV18" s="48" t="str">
        <f>IFERROR(IF(_xlfn.XLOOKUP(AK18,Requirements!$B:$B,Requirements!$C:$C)=0,"no","ok"),"")</f>
        <v/>
      </c>
      <c r="BW18" s="48" t="str">
        <f>IFERROR(IF(_xlfn.XLOOKUP(AC18,Requirements!$B:$B,Requirements!$D:$D)=0,"no","ok"),"")</f>
        <v/>
      </c>
      <c r="BX18" s="48" t="str">
        <f>IFERROR(IF(_xlfn.XLOOKUP(AD18,Requirements!$B:$B,Requirements!$D:$D)=0,"no","ok"),"")</f>
        <v/>
      </c>
      <c r="BY18" s="48" t="str">
        <f>IFERROR(IF(_xlfn.XLOOKUP(AE18,Requirements!$B:$B,Requirements!$D:$D)=0,"no","ok"),"")</f>
        <v/>
      </c>
      <c r="BZ18" s="48" t="str">
        <f>IFERROR(IF(_xlfn.XLOOKUP(AF18,Requirements!$B:$B,Requirements!$D:$D)=0,"no","ok"),"")</f>
        <v/>
      </c>
      <c r="CA18" s="48" t="str">
        <f>IFERROR(IF(_xlfn.XLOOKUP(AG18,Requirements!$B:$B,Requirements!$D:$D)=0,"no","ok"),"")</f>
        <v/>
      </c>
      <c r="CB18" s="48" t="str">
        <f>IFERROR(IF(_xlfn.XLOOKUP(AH18,Requirements!$B:$B,Requirements!$D:$D)=0,"no","ok"),"")</f>
        <v/>
      </c>
      <c r="CC18" s="48" t="str">
        <f>IFERROR(IF(_xlfn.XLOOKUP(AI18,Requirements!$B:$B,Requirements!$D:$D)=0,"no","ok"),"")</f>
        <v/>
      </c>
      <c r="CD18" s="48" t="str">
        <f>IFERROR(IF(_xlfn.XLOOKUP(AJ18,Requirements!$B:$B,Requirements!$D:$D)=0,"no","ok"),"")</f>
        <v/>
      </c>
      <c r="CE18" s="48" t="str">
        <f>IFERROR(IF(_xlfn.XLOOKUP(AK18,Requirements!$B:$B,Requirements!$D:$D)=0,"no","ok"),"")</f>
        <v/>
      </c>
      <c r="CF18" s="48">
        <f t="shared" ref="CF18:CN18" si="3">IF(AND(BW18="ok",ISBLANK(G18)),1,0)</f>
        <v>0</v>
      </c>
      <c r="CG18" s="48">
        <f t="shared" si="3"/>
        <v>0</v>
      </c>
      <c r="CH18" s="48">
        <f t="shared" si="3"/>
        <v>0</v>
      </c>
      <c r="CI18" s="48">
        <f t="shared" si="3"/>
        <v>0</v>
      </c>
      <c r="CJ18" s="48">
        <f t="shared" si="3"/>
        <v>0</v>
      </c>
      <c r="CK18" s="48">
        <f t="shared" si="3"/>
        <v>0</v>
      </c>
      <c r="CL18" s="48">
        <f t="shared" si="3"/>
        <v>0</v>
      </c>
      <c r="CM18" s="48">
        <f t="shared" si="3"/>
        <v>0</v>
      </c>
      <c r="CN18" s="48">
        <f t="shared" si="3"/>
        <v>0</v>
      </c>
      <c r="CO18" s="48" t="str">
        <f>IF(NOT(C17="SELECT TYPE"),RIGHT(C17,1),"")</f>
        <v/>
      </c>
      <c r="CP18" s="48" t="str">
        <f ca="1">IF(BH18=0,"",CONCATENATE(CO18,"&amp;",BH18))</f>
        <v/>
      </c>
      <c r="CQ18" s="48" t="str">
        <f ca="1">IF(BI18=0,"",CONCATENATE(CO18,"&amp;",BI18))</f>
        <v/>
      </c>
      <c r="CR18" s="48" t="str">
        <f ca="1">IF(LEN(CP18)=0,"",COUNTIF($CP$6:$CQ$50,CP18))</f>
        <v/>
      </c>
      <c r="CS18" s="48" t="str">
        <f ca="1">IF(LEN(CQ18)=0,"",COUNTIF($CP$6:$CQ$50,CQ18))</f>
        <v/>
      </c>
      <c r="CT18" s="48" t="str">
        <f ca="1">IF(T18&lt;=1,"",CONCATENATE(CO18,"&amp;",T18))</f>
        <v/>
      </c>
      <c r="CU18" s="48" t="str">
        <f ca="1">IF(LEN(CT18)=0,"",COUNTIF($CT$6:$CT$50,CT18))</f>
        <v/>
      </c>
      <c r="CV18" s="48" t="str">
        <f ca="1">IF(U18&lt;=1,"",CONCATENATE(CO18,"&amp;",U18))</f>
        <v/>
      </c>
      <c r="CW18" s="48" t="str">
        <f ca="1">IF(LEN(CV18)=0,"",COUNTIF($CV$6:$CV$50,CV18))</f>
        <v/>
      </c>
      <c r="CX18" s="48">
        <f ca="1">IF(LEN(CR18)=0,0,IF(CR18&gt;1,1,0))</f>
        <v>0</v>
      </c>
      <c r="CY18" s="48">
        <f ca="1">IF(LEN(CS18)=0,0,IF(CS18&gt;1,1,0))</f>
        <v>0</v>
      </c>
      <c r="CZ18" s="48">
        <f ca="1">IF(LEN(CU18)=0,0,IF(CU18&gt;1,1,0))</f>
        <v>0</v>
      </c>
      <c r="DA18" s="48">
        <f ca="1">IF(LEN(CW18)=0,0,IF(CW18&gt;1,1,0))</f>
        <v>0</v>
      </c>
      <c r="DB18" s="48" t="b">
        <f>IF(CO18="A",IF(OR(CX18&gt;0,CY18&gt;0),1,0),IF(CO18="B",IF(OR(CZ18&gt;0,DA18&gt;0),1,0),IF(CO18="C",IF(CZ18&gt;0,1,0),IF(CO18="P",IF(OR(CX18&gt;0,CY18&gt;0,CZ18&gt;0,DA18&gt;0),1,0)))))</f>
        <v>0</v>
      </c>
      <c r="DC18" s="48" t="str">
        <f>IF(DB18&gt;0,"Warning: this acro is the 'same' as another one in the same group","distinct acro")</f>
        <v>Warning: this acro is the 'same' as another one in the same group</v>
      </c>
    </row>
    <row r="19" spans="2:107" ht="16.5" customHeight="1" x14ac:dyDescent="0.35">
      <c r="B19" s="167"/>
      <c r="C19" s="179"/>
      <c r="D19" s="171"/>
      <c r="E19" s="171"/>
      <c r="F19" s="57" t="s">
        <v>78</v>
      </c>
      <c r="G19" s="117" t="str" cm="1">
        <f t="array" aca="1" ref="G19" ca="1">IF(OR(ISBLANK(G18),G18="N/A"),"",IFERROR(INDEX(INDIRECT(AU18), MATCH(TRUE, EXACT(G18, INDIRECT(AC18)), 0)),0))</f>
        <v/>
      </c>
      <c r="H19" s="118" t="str" cm="1">
        <f t="array" aca="1" ref="H19" ca="1">IF(OR(ISBLANK(H18),H18="N/A"),"",IFERROR(INDEX(INDIRECT(AV18), MATCH(TRUE, EXACT(H18, INDIRECT(AD18)), 0)),0))</f>
        <v/>
      </c>
      <c r="I19" s="118" t="str" cm="1">
        <f t="array" aca="1" ref="I19" ca="1">IF(OR(ISBLANK(I18),I18="N/A"),"",IFERROR(INDEX(INDIRECT(AW18), MATCH(TRUE, EXACT(I18, INDIRECT(AE18)), 0)),0))</f>
        <v/>
      </c>
      <c r="J19" s="118" t="str" cm="1">
        <f t="array" aca="1" ref="J19" ca="1">IF(OR(ISBLANK(J18),J18="N/A"),"",IFERROR(INDEX(INDIRECT(AX18), MATCH(TRUE, EXACT(J18, INDIRECT(AF18)), 0)),0))</f>
        <v/>
      </c>
      <c r="K19" s="118" t="str" cm="1">
        <f t="array" aca="1" ref="K19" ca="1">IF(OR(ISBLANK(K18),K18="N/A"),"",IFERROR(INDEX(INDIRECT(AY18), MATCH(TRUE, EXACT(K18, INDIRECT(AG18)), 0)),0))</f>
        <v/>
      </c>
      <c r="L19" s="118" t="str" cm="1">
        <f t="array" aca="1" ref="L19" ca="1">IF(OR(ISBLANK(L18),L18="N/A"),"",IFERROR(INDEX(INDIRECT(AZ18), MATCH(TRUE, EXACT(L18, INDIRECT(AH18)), 0)),0))</f>
        <v/>
      </c>
      <c r="M19" s="118" t="str" cm="1">
        <f t="array" aca="1" ref="M19" ca="1">IF(OR(ISBLANK(M18),M18="N/A"),"",IFERROR(INDEX(INDIRECT(BA18), MATCH(TRUE, EXACT(M18, INDIRECT(AI18)), 0)),0))</f>
        <v/>
      </c>
      <c r="N19" s="118" t="str" cm="1">
        <f t="array" aca="1" ref="N19" ca="1">IF(OR(ISBLANK(N18),N18="N/A"),"",IFERROR(INDEX(INDIRECT(BB18), MATCH(TRUE, EXACT(N18, INDIRECT(AJ18)), 0)),0))</f>
        <v/>
      </c>
      <c r="O19" s="119" t="str" cm="1">
        <f t="array" aca="1" ref="O19" ca="1">IF(OR(ISBLANK(O18),O18="N/A"),"",IFERROR(INDEX(INDIRECT(BC18), MATCH(TRUE, EXACT(O18, INDIRECT(AK18)), 0)),0))</f>
        <v/>
      </c>
      <c r="P19" s="174" t="str">
        <f>IF(D17="valid acro",SUM(G19:O19),IF(D17="select an acro type","select type first","correct error(s)"))</f>
        <v>select type first</v>
      </c>
      <c r="Q19" s="176" t="str">
        <f>IF(D17="valid acro",P19+0.5,IF(D17="select an acro type","select type first","correct error(s)"))</f>
        <v>select type first</v>
      </c>
      <c r="S19" s="49"/>
      <c r="T19" s="48"/>
      <c r="U19" s="48"/>
      <c r="V19" s="48"/>
      <c r="W19" s="48"/>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CO19" s="48"/>
      <c r="CP19" s="48"/>
      <c r="CQ19" s="48"/>
      <c r="CR19" s="48"/>
      <c r="CS19" s="48"/>
      <c r="CT19" s="48"/>
      <c r="CU19" s="48"/>
      <c r="CV19" s="48"/>
      <c r="CW19" s="48"/>
      <c r="CX19" s="48"/>
      <c r="CY19" s="48"/>
      <c r="CZ19" s="48"/>
      <c r="DA19" s="48"/>
      <c r="DB19" s="48"/>
      <c r="DC19" s="48"/>
    </row>
    <row r="20" spans="2:107" ht="35.15" customHeight="1" x14ac:dyDescent="0.35">
      <c r="B20" s="167"/>
      <c r="C20" s="180"/>
      <c r="D20" s="171"/>
      <c r="E20" s="171"/>
      <c r="F20" s="58" t="s">
        <v>79</v>
      </c>
      <c r="G20" s="120" t="str" cm="1">
        <f t="array" aca="1" ref="G20" ca="1">IF(OR(ISBLANK(G18),G18="N/A"),"",IFERROR(INDEX(INDIRECT(AL18), MATCH(TRUE, EXACT(G18, INDIRECT(AC18)), 0)),""))</f>
        <v/>
      </c>
      <c r="H20" s="121" t="str" cm="1">
        <f t="array" aca="1" ref="H20" ca="1">IF(OR(ISBLANK(H18),H18="N/A"),"",IFERROR(INDEX(INDIRECT(AM18), MATCH(TRUE, EXACT(H18, INDIRECT(AD18)), 0)),""))</f>
        <v/>
      </c>
      <c r="I20" s="121" t="str" cm="1">
        <f t="array" aca="1" ref="I20" ca="1">IF(OR(ISBLANK(I18),I18="N/A"),"",IFERROR(INDEX(INDIRECT(AN18), MATCH(TRUE, EXACT(I18, INDIRECT(AE18)), 0)),""))</f>
        <v/>
      </c>
      <c r="J20" s="121" t="str" cm="1">
        <f t="array" aca="1" ref="J20" ca="1">IF(OR(ISBLANK(J18),J18="N/A"),"",IFERROR(INDEX(INDIRECT(AO18), MATCH(TRUE, EXACT(J18, INDIRECT(AF18)), 0)),""))</f>
        <v/>
      </c>
      <c r="K20" s="121" t="str" cm="1">
        <f t="array" aca="1" ref="K20" ca="1">IF(OR(ISBLANK(K18),K18="N/A"),"",IFERROR(INDEX(INDIRECT(AP18), MATCH(TRUE, EXACT(K18, INDIRECT(AG18)), 0)),""))</f>
        <v/>
      </c>
      <c r="L20" s="121" t="str" cm="1">
        <f t="array" aca="1" ref="L20" ca="1">IF(OR(ISBLANK(L18),L18="N/A"),"",IFERROR(INDEX(INDIRECT(AQ18), MATCH(TRUE, EXACT(L18, INDIRECT(AH18)), 0)),""))</f>
        <v/>
      </c>
      <c r="M20" s="121" t="str" cm="1">
        <f t="array" aca="1" ref="M20" ca="1">IF(OR(ISBLANK(M18),M18="N/A"),"",IFERROR(INDEX(INDIRECT(AR18), MATCH(TRUE, EXACT(M18, INDIRECT(AI18)), 0)),""))</f>
        <v/>
      </c>
      <c r="N20" s="121" t="str" cm="1">
        <f t="array" aca="1" ref="N20" ca="1">IF(OR(ISBLANK(N18),N18="N/A"),"",IFERROR(INDEX(INDIRECT(AS18), MATCH(TRUE, EXACT(N18, INDIRECT(AJ18)), 0)),""))</f>
        <v/>
      </c>
      <c r="O20" s="122" t="str" cm="1">
        <f t="array" aca="1" ref="O20" ca="1">IF(OR(ISBLANK(O18),O18="N/A"),"",IFERROR(INDEX(INDIRECT(AT18), MATCH(TRUE, EXACT(O18, INDIRECT(AK18)), 0)),""))</f>
        <v/>
      </c>
      <c r="P20" s="175"/>
      <c r="Q20" s="177"/>
      <c r="S20" s="49"/>
      <c r="T20" s="48"/>
      <c r="U20" s="48"/>
      <c r="V20" s="48"/>
      <c r="W20" s="48"/>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CO20" s="48"/>
      <c r="CP20" s="48"/>
      <c r="CQ20" s="48"/>
      <c r="CR20" s="48"/>
      <c r="CS20" s="48"/>
      <c r="CT20" s="48"/>
      <c r="CU20" s="48"/>
      <c r="CV20" s="48"/>
      <c r="CW20" s="48"/>
      <c r="CX20" s="48"/>
      <c r="CY20" s="48"/>
      <c r="CZ20" s="48"/>
      <c r="DA20" s="48"/>
      <c r="DB20" s="48"/>
      <c r="DC20" s="48"/>
    </row>
    <row r="21" spans="2:107" ht="21.65" customHeight="1" x14ac:dyDescent="0.35">
      <c r="B21" s="166">
        <v>5</v>
      </c>
      <c r="C21" s="178" t="s">
        <v>46</v>
      </c>
      <c r="D21" s="170" t="str">
        <f>IF(S22=1,"Select an acro type",IF(SUM(T22:AB22)&gt;0,"Code(s) mismatch with acro type",IF(BL22="no","Position 2 must be a from different variation",IF(SUM(CF22:CN22)&gt;0,"Missing minimal component(s)",IF(BM22="no","These bonuses can't be declared together","valid acro")))))</f>
        <v>Select an acro type</v>
      </c>
      <c r="E21" s="170" t="str">
        <f>IF(D21="valid acro",DC22,"")</f>
        <v/>
      </c>
      <c r="F21" s="56" t="s">
        <v>47</v>
      </c>
      <c r="G21" s="5" t="s">
        <v>48</v>
      </c>
      <c r="H21" s="6" t="s">
        <v>49</v>
      </c>
      <c r="I21" s="6" t="s">
        <v>50</v>
      </c>
      <c r="J21" s="6" t="s">
        <v>51</v>
      </c>
      <c r="K21" s="7" t="s">
        <v>52</v>
      </c>
      <c r="L21" s="8" t="s">
        <v>53</v>
      </c>
      <c r="M21" s="8" t="s">
        <v>54</v>
      </c>
      <c r="N21" s="6" t="s">
        <v>55</v>
      </c>
      <c r="O21" s="9" t="s">
        <v>56</v>
      </c>
      <c r="P21" s="123" t="s">
        <v>57</v>
      </c>
      <c r="Q21" s="124" t="s">
        <v>58</v>
      </c>
      <c r="S21" s="49"/>
      <c r="T21" s="48"/>
      <c r="U21" s="48"/>
      <c r="V21" s="48"/>
      <c r="W21" s="48"/>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CO21" s="48"/>
      <c r="CP21" s="48"/>
      <c r="CQ21" s="48"/>
      <c r="CR21" s="48"/>
      <c r="CS21" s="48"/>
      <c r="CT21" s="48"/>
      <c r="CU21" s="48"/>
      <c r="CV21" s="48"/>
      <c r="CW21" s="48"/>
      <c r="CX21" s="48"/>
      <c r="CY21" s="48"/>
      <c r="CZ21" s="48"/>
      <c r="DA21" s="48"/>
      <c r="DB21" s="48"/>
      <c r="DC21" s="48"/>
    </row>
    <row r="22" spans="2:107" ht="15.75" customHeight="1" x14ac:dyDescent="0.35">
      <c r="B22" s="167"/>
      <c r="C22" s="179"/>
      <c r="D22" s="171"/>
      <c r="E22" s="171"/>
      <c r="F22" s="57" t="s">
        <v>77</v>
      </c>
      <c r="G22" s="45"/>
      <c r="H22" s="46"/>
      <c r="I22" s="46"/>
      <c r="J22" s="46"/>
      <c r="K22" s="46"/>
      <c r="L22" s="46"/>
      <c r="M22" s="46"/>
      <c r="N22" s="46"/>
      <c r="O22" s="47"/>
      <c r="P22" s="172" t="str">
        <f>IF(D21="valid acro",CONCATENATE(CO22,"-",G22,IF(H22="","",CONCATENATE("-",H22)),IF(I22="","",CONCATENATE("-",I22)),CONCATENATE("-",J22),IF(K22="","",CONCATENATE("/",K22)),IF(L22="","",CONCATENATE("-",L22)),IF(M22="","",CONCATENATE("-",M22)),IF(N22="","",CONCATENATE("-",N22)),IF(O22="","",CONCATENATE("/",O22))),"")</f>
        <v/>
      </c>
      <c r="Q22" s="173"/>
      <c r="S22" s="48">
        <f>IF(OR(ISBLANK(C21),C21="SELECT TYPE"),1,IF(OR(C21="acro-a",C21="acro-b",C21="acro-c",C21="acro-p"),0))</f>
        <v>1</v>
      </c>
      <c r="T22" s="48" cm="1">
        <f t="array" aca="1" ref="T22" ca="1">IFERROR(_xlfn.XLOOKUP(G22,INDIRECT(AC22),INDIRECT(AC22)),1)</f>
        <v>1</v>
      </c>
      <c r="U22" s="48" cm="1">
        <f t="array" aca="1" ref="U22" ca="1">IFERROR(_xlfn.XLOOKUP(H22,INDIRECT(AD22),INDIRECT(AD22)),1)</f>
        <v>1</v>
      </c>
      <c r="V22" s="48" cm="1">
        <f t="array" aca="1" ref="V22" ca="1">IFERROR(_xlfn.XLOOKUP(I22,INDIRECT(AE22),INDIRECT(AE22)),1)</f>
        <v>1</v>
      </c>
      <c r="W22" s="48" cm="1">
        <f t="array" aca="1" ref="W22" ca="1">IFERROR(_xlfn.XLOOKUP(J22,INDIRECT(AF22),INDIRECT(AF22)),1)</f>
        <v>1</v>
      </c>
      <c r="X22" s="48" cm="1">
        <f t="array" aca="1" ref="X22" ca="1">IFERROR(_xlfn.XLOOKUP(K22,INDIRECT(AG22),INDIRECT(AG22)),1)</f>
        <v>1</v>
      </c>
      <c r="Y22" s="48" cm="1">
        <f t="array" aca="1" ref="Y22" ca="1">IFERROR(_xlfn.XLOOKUP(L22,INDIRECT(AH22),INDIRECT(AH22)),1)</f>
        <v>1</v>
      </c>
      <c r="Z22" s="48" cm="1">
        <f t="array" aca="1" ref="Z22" ca="1">IFERROR(_xlfn.XLOOKUP(M22,INDIRECT(AI22),INDIRECT(AI22)),1)</f>
        <v>1</v>
      </c>
      <c r="AA22" s="48" cm="1">
        <f t="array" aca="1" ref="AA22" ca="1">IFERROR(_xlfn.XLOOKUP(N22,INDIRECT(AJ22),INDIRECT(AJ22)),1)</f>
        <v>1</v>
      </c>
      <c r="AB22" s="48" cm="1">
        <f t="array" aca="1" ref="AB22" ca="1">IFERROR(_xlfn.XLOOKUP(O22,INDIRECT(AK22),INDIRECT(AK22)),1)</f>
        <v>1</v>
      </c>
      <c r="AC22" s="48" t="b">
        <f>IF($C21="Acro-A","Cons_A",IF($C21="Acro-B","Cons_B",IF($C21="Acro-C","Cons_C",IF($C21="Acro-P","Cons_P"))))</f>
        <v>0</v>
      </c>
      <c r="AD22" s="48" t="b">
        <f>IF($C21="Acro-A","Conn_A",IF($C21="Acro-B","Conn_B",IF($C21="Acro-C","Conn_C",IF($C21="Acro-P","Conn_P"))))</f>
        <v>0</v>
      </c>
      <c r="AE22" s="48" t="b">
        <f>IF($C21="Acro-A","Dir_A",IF($C21="Acro-B","Dir_B",IF($C21="Acro-C","Dir_C",IF($C21="Acro-P","Dir_P"))))</f>
        <v>0</v>
      </c>
      <c r="AF22" s="48" t="b">
        <f>IF($C21="Acro-A","Pos1_A",IF($C21="Acro-B","Pos1_B",IF($C21="Acro-C","Pos1_C",IF($C21="Acro-P","Pos1_P"))))</f>
        <v>0</v>
      </c>
      <c r="AG22" s="48" t="b">
        <f>IF($C21="Acro-A","Pos2_A",IF($C21="Acro-B","Pos2_B",IF($C21="Acro-C","Pos2_C",IF($C21="Acro-P","Pos2_P"))))</f>
        <v>0</v>
      </c>
      <c r="AH22" s="48" t="b">
        <f>IF($C21="Acro-A","RotB_A",IF($C21="Acro-B","RotB_B",IF($C21="Acro-C","RotB_C",IF($C21="Acro-P","RotB_P"))))</f>
        <v>0</v>
      </c>
      <c r="AI22" s="48" t="b">
        <f>IF($C21="Acro-A","Rot_A",IF($C21="Acro-B","Rot_B",IF($C21="Acro-C","Rot_C",IF($C21="Acro-P","Rot_P"))))</f>
        <v>0</v>
      </c>
      <c r="AJ22" s="48" t="b">
        <f>IF($C21="Acro-A","Bon1_A",IF($C21="Acro-B","Bon1_B",IF($C21="Acro-C","Bon1_C",IF($C21="Acro-P","Bon1_P"))))</f>
        <v>0</v>
      </c>
      <c r="AK22" s="48" t="b">
        <f>IF($C21="Acro-A","Bon1_A",IF($C21="Acro-B","Bon1_B",IF($C21="Acro-C","Bon1_C",IF($C21="Acro-P","Bon1_P"))))</f>
        <v>0</v>
      </c>
      <c r="AL22" s="48" t="b">
        <f>IF($C21="Acro-A","ConsNot_A",IF($C21="Acro-B","ConsNot_B",IF($C21="Acro-C","ConsNot_C",IF($C21="Acro-P","ConsNot_P"))))</f>
        <v>0</v>
      </c>
      <c r="AM22" s="48" t="b">
        <f>IF($C21="Acro-A","ConnNot_A",IF($C21="Acro-B","ConnNot_B",IF($C21="Acro-C","ConnNot_C",IF($C21="Acro-P","ConnNot_P"))))</f>
        <v>0</v>
      </c>
      <c r="AN22" s="48" t="b">
        <f>IF($C21="Acro-A","DirNot_A",IF($C21="Acro-B","DirNot_B",IF($C21="Acro-C","DirNot_C",IF($C21="Acro-P","DirNot_P"))))</f>
        <v>0</v>
      </c>
      <c r="AO22" s="48" t="b">
        <f>IF($C21="Acro-A","Pos1Not_A",IF($C21="Acro-B","Pos1Not_B",IF($C21="Acro-C","Pos1Not_C",IF($C21="Acro-P","Pos1Not_P"))))</f>
        <v>0</v>
      </c>
      <c r="AP22" s="48" t="b">
        <f>IF($C21="Acro-A","Pos2Not_A",IF($C21="Acro-B","Pos2Not_B",IF($C21="Acro-C","Pos2Not_C",IF($C21="Acro-P","Pos2Not_P"))))</f>
        <v>0</v>
      </c>
      <c r="AQ22" s="48" t="b">
        <f>IF($C21="Acro-A","RotBNot_A",IF($C21="Acro-B","RotBNot_B",IF($C21="Acro-C","RotBNot_C",IF($C21="Acro-P","RotBNot_P"))))</f>
        <v>0</v>
      </c>
      <c r="AR22" s="48" t="b">
        <f>IF($C21="Acro-A","RotNot_A",IF($C21="Acro-B","RotNot_B",IF($C21="Acro-C","RotNot_C",IF($C21="Acro-P","RotNot_P"))))</f>
        <v>0</v>
      </c>
      <c r="AS22" s="48" t="b">
        <f>IF($C21="Acro-A","Bon1Not_A",IF($C21="Acro-B","Bon1Not_B",IF($C21="Acro-C","Bon1Not_C",IF($C21="Acro-P","Bon1Not_P"))))</f>
        <v>0</v>
      </c>
      <c r="AT22" s="48" t="b">
        <f>IF($C21="Acro-A","Bon1Not_A",IF($C21="Acro-B","Bon1Not_B",IF($C21="Acro-C","Bon1Not_C",IF($C21="Acro-P","Bon1Not_P"))))</f>
        <v>0</v>
      </c>
      <c r="AU22" s="48" t="b">
        <f>IF($C21="Acro-A","ConsDD_A",IF($C21="Acro-B","ConsDD_B",IF($C21="Acro-C","ConsDD_C",IF($C21="Acro-P","ConsDD_P"))))</f>
        <v>0</v>
      </c>
      <c r="AV22" s="48" t="b">
        <f>IF($C21="Acro-A","ConnDD_A",IF($C21="Acro-B","ConnDD_B",IF($C21="Acro-C","ConnDD_C",IF($C21="Acro-P","ConnDD_P"))))</f>
        <v>0</v>
      </c>
      <c r="AW22" s="48" t="b">
        <f>IF($C21="Acro-A","DirDD_A",IF($C21="Acro-B","DirDD_B",IF($C21="Acro-C","DirDD_C",IF($C21="Acro-P","DirDD_P"))))</f>
        <v>0</v>
      </c>
      <c r="AX22" s="48" t="b">
        <f>IF($C21="Acro-A","Pos1DD_A",IF($C21="Acro-B","Pos1DD_B",IF($C21="Acro-C","Pos1DD_C",IF($C21="Acro-P","Pos1DD_P"))))</f>
        <v>0</v>
      </c>
      <c r="AY22" s="48" t="b">
        <f>IF($C21="Acro-A","Pos2DD_A",IF($C21="Acro-B","Pos2DD_B",IF($C21="Acro-C","Pos2DD_C",IF($C21="Acro-P","Pos2DD_P"))))</f>
        <v>0</v>
      </c>
      <c r="AZ22" s="48" t="b">
        <f>IF($C21="Acro-A","RotBDD_A",IF($C21="Acro-B","RotBDD_B",IF($C21="Acro-C","RotBDD_C",IF($C21="Acro-P","RotBDD_P"))))</f>
        <v>0</v>
      </c>
      <c r="BA22" s="48" t="b">
        <f>IF($C21="Acro-A","RotDD_A",IF($C21="Acro-B","RotDD_B",IF($C21="Acro-C","RotDD_C",IF($C21="Acro-P","RotDD_P"))))</f>
        <v>0</v>
      </c>
      <c r="BB22" s="48" t="b">
        <f>IF($C21="Acro-A","Bon1DD_A",IF($C21="Acro-B","Bon1DD_B",IF($C21="Acro-C","Bon1DD_C",IF($C21="Acro-P","Bon1DD_P"))))</f>
        <v>0</v>
      </c>
      <c r="BC22" s="48" t="b">
        <f>IF($C21="Acro-A","Bon1DD_A",IF($C21="Acro-B","Bon1DD_B",IF($C21="Acro-C","Bon1DD_C",IF($C21="Acro-P","Bon1DD_P"))))</f>
        <v>0</v>
      </c>
      <c r="BD22" s="48" t="b">
        <f>IF($C21="Acro-A","Pos1Var_A",IF($C21="Acro-B","Pos1Var_B",IF($C21="Acro-C","Pos1Var_C",IF($C21="Acro-P","Pos1Var_P"))))</f>
        <v>0</v>
      </c>
      <c r="BE22" s="48" t="b">
        <f>IF($C21="Acro-A","Pos2Var_A",IF($C21="Acro-B","Pos2Var_B",IF($C21="Acro-C","Pos2Var_C",IF($C21="Acro-P","Pos2Var_P"))))</f>
        <v>0</v>
      </c>
      <c r="BF22" s="48" t="b">
        <f>IF($C21="Acro-A","Bon1Var_A",IF($C21="Acro-B","Bon1Var_B",IF($C21="Acro-C","Bon1Var_C",IF($C21="Acro-P","Bon1Var_P"))))</f>
        <v>0</v>
      </c>
      <c r="BG22" s="48" t="b">
        <f>IF($C21="Acro-A","Bon1Var_A",IF($C21="Acro-B","Bon1Var_B",IF($C21="Acro-C","Bon1Var_C",IF($C21="Acro-P","Bon1Var_P"))))</f>
        <v>0</v>
      </c>
      <c r="BH22" s="48" cm="1">
        <f t="array" aca="1" ref="BH22" ca="1">IFERROR(INDEX(INDIRECT(BD22),MATCH(TRUE,EXACT(J22,INDIRECT(AF22)),0)),0)</f>
        <v>0</v>
      </c>
      <c r="BI22" s="48" cm="1">
        <f t="array" aca="1" ref="BI22" ca="1">IFERROR(INDEX(INDIRECT(BE22),MATCH(TRUE,EXACT(K22,INDIRECT(AG22)),0)),0)</f>
        <v>0</v>
      </c>
      <c r="BJ22" s="48" cm="1">
        <f t="array" aca="1" ref="BJ22" ca="1">IFERROR(INDEX(INDIRECT(BF22),MATCH(TRUE,EXACT(N22,INDIRECT(AJ22)),0)),0)</f>
        <v>0</v>
      </c>
      <c r="BK22" s="48" cm="1">
        <f t="array" aca="1" ref="BK22" ca="1">IFERROR(INDEX(INDIRECT(BG22),MATCH(TRUE,EXACT(O22,INDIRECT(AK22)),0)),0)</f>
        <v>0</v>
      </c>
      <c r="BL22" s="48" t="str">
        <f ca="1">IF(BH22=0,"ok",IF(BH22=BI22,"no","ok"))</f>
        <v>ok</v>
      </c>
      <c r="BM22" s="48" t="str">
        <f ca="1">IF(BJ22=0,"ok",IF(BJ22=BK22,"no","ok"))</f>
        <v>ok</v>
      </c>
      <c r="BN22" s="48" t="str">
        <f>IFERROR(IF(_xlfn.XLOOKUP(AC22,Requirements!$B:$B,Requirements!$C:$C)=0,"no","ok"),"")</f>
        <v/>
      </c>
      <c r="BO22" s="48" t="str">
        <f>IFERROR(IF(_xlfn.XLOOKUP(AD22,Requirements!$B:$B,Requirements!$C:$C)=0,"no","ok"),"")</f>
        <v/>
      </c>
      <c r="BP22" s="48" t="str">
        <f>IFERROR(IF(_xlfn.XLOOKUP(AE22,Requirements!$B:$B,Requirements!$C:$C)=0,"no","ok"),"")</f>
        <v/>
      </c>
      <c r="BQ22" s="48" t="str">
        <f>IFERROR(IF(_xlfn.XLOOKUP(AF22,Requirements!$B:$B,Requirements!$C:$C)=0,"no","ok"),"")</f>
        <v/>
      </c>
      <c r="BR22" s="48" t="str">
        <f>IFERROR(IF(_xlfn.XLOOKUP(AG22,Requirements!$B:$B,Requirements!$C:$C)=0,"no","ok"),"")</f>
        <v/>
      </c>
      <c r="BS22" s="48" t="str">
        <f>IFERROR(IF(_xlfn.XLOOKUP(AH22,Requirements!$B:$B,Requirements!$C:$C)=0,"no","ok"),"")</f>
        <v/>
      </c>
      <c r="BT22" s="48" t="str">
        <f>IFERROR(IF(_xlfn.XLOOKUP(AI22,Requirements!$B:$B,Requirements!$C:$C)=0,"no","ok"),"")</f>
        <v/>
      </c>
      <c r="BU22" s="48" t="str">
        <f>IFERROR(IF(_xlfn.XLOOKUP(AJ22,Requirements!$B:$B,Requirements!$C:$C)=0,"no","ok"),"")</f>
        <v/>
      </c>
      <c r="BV22" s="48" t="str">
        <f>IFERROR(IF(_xlfn.XLOOKUP(AK22,Requirements!$B:$B,Requirements!$C:$C)=0,"no","ok"),"")</f>
        <v/>
      </c>
      <c r="BW22" s="48" t="str">
        <f>IFERROR(IF(_xlfn.XLOOKUP(AC22,Requirements!$B:$B,Requirements!$D:$D)=0,"no","ok"),"")</f>
        <v/>
      </c>
      <c r="BX22" s="48" t="str">
        <f>IFERROR(IF(_xlfn.XLOOKUP(AD22,Requirements!$B:$B,Requirements!$D:$D)=0,"no","ok"),"")</f>
        <v/>
      </c>
      <c r="BY22" s="48" t="str">
        <f>IFERROR(IF(_xlfn.XLOOKUP(AE22,Requirements!$B:$B,Requirements!$D:$D)=0,"no","ok"),"")</f>
        <v/>
      </c>
      <c r="BZ22" s="48" t="str">
        <f>IFERROR(IF(_xlfn.XLOOKUP(AF22,Requirements!$B:$B,Requirements!$D:$D)=0,"no","ok"),"")</f>
        <v/>
      </c>
      <c r="CA22" s="48" t="str">
        <f>IFERROR(IF(_xlfn.XLOOKUP(AG22,Requirements!$B:$B,Requirements!$D:$D)=0,"no","ok"),"")</f>
        <v/>
      </c>
      <c r="CB22" s="48" t="str">
        <f>IFERROR(IF(_xlfn.XLOOKUP(AH22,Requirements!$B:$B,Requirements!$D:$D)=0,"no","ok"),"")</f>
        <v/>
      </c>
      <c r="CC22" s="48" t="str">
        <f>IFERROR(IF(_xlfn.XLOOKUP(AI22,Requirements!$B:$B,Requirements!$D:$D)=0,"no","ok"),"")</f>
        <v/>
      </c>
      <c r="CD22" s="48" t="str">
        <f>IFERROR(IF(_xlfn.XLOOKUP(AJ22,Requirements!$B:$B,Requirements!$D:$D)=0,"no","ok"),"")</f>
        <v/>
      </c>
      <c r="CE22" s="48" t="str">
        <f>IFERROR(IF(_xlfn.XLOOKUP(AK22,Requirements!$B:$B,Requirements!$D:$D)=0,"no","ok"),"")</f>
        <v/>
      </c>
      <c r="CF22" s="48">
        <f t="shared" ref="CF22:CN22" si="4">IF(AND(BW22="ok",ISBLANK(G22)),1,0)</f>
        <v>0</v>
      </c>
      <c r="CG22" s="48">
        <f t="shared" si="4"/>
        <v>0</v>
      </c>
      <c r="CH22" s="48">
        <f t="shared" si="4"/>
        <v>0</v>
      </c>
      <c r="CI22" s="48">
        <f t="shared" si="4"/>
        <v>0</v>
      </c>
      <c r="CJ22" s="48">
        <f t="shared" si="4"/>
        <v>0</v>
      </c>
      <c r="CK22" s="48">
        <f t="shared" si="4"/>
        <v>0</v>
      </c>
      <c r="CL22" s="48">
        <f t="shared" si="4"/>
        <v>0</v>
      </c>
      <c r="CM22" s="48">
        <f t="shared" si="4"/>
        <v>0</v>
      </c>
      <c r="CN22" s="48">
        <f t="shared" si="4"/>
        <v>0</v>
      </c>
      <c r="CO22" s="48" t="str">
        <f>IF(NOT(C21="SELECT TYPE"),RIGHT(C21,1),"")</f>
        <v/>
      </c>
      <c r="CP22" s="48" t="str">
        <f ca="1">IF(BH22=0,"",CONCATENATE(CO22,"&amp;",BH22))</f>
        <v/>
      </c>
      <c r="CQ22" s="48" t="str">
        <f ca="1">IF(BI22=0,"",CONCATENATE(CO22,"&amp;",BI22))</f>
        <v/>
      </c>
      <c r="CR22" s="48" t="str">
        <f ca="1">IF(LEN(CP22)=0,"",COUNTIF($CP$6:$CQ$50,CP22))</f>
        <v/>
      </c>
      <c r="CS22" s="48" t="str">
        <f ca="1">IF(LEN(CQ22)=0,"",COUNTIF($CP$6:$CQ$50,CQ22))</f>
        <v/>
      </c>
      <c r="CT22" s="48" t="str">
        <f ca="1">IF(T22&lt;=1,"",CONCATENATE(CO22,"&amp;",T22))</f>
        <v/>
      </c>
      <c r="CU22" s="48" t="str">
        <f ca="1">IF(LEN(CT22)=0,"",COUNTIF($CT$6:$CT$50,CT22))</f>
        <v/>
      </c>
      <c r="CV22" s="48" t="str">
        <f ca="1">IF(U22&lt;=1,"",CONCATENATE(CO22,"&amp;",U22))</f>
        <v/>
      </c>
      <c r="CW22" s="48" t="str">
        <f ca="1">IF(LEN(CV22)=0,"",COUNTIF($CV$6:$CV$50,CV22))</f>
        <v/>
      </c>
      <c r="CX22" s="48">
        <f ca="1">IF(LEN(CR22)=0,0,IF(CR22&gt;1,1,0))</f>
        <v>0</v>
      </c>
      <c r="CY22" s="48">
        <f ca="1">IF(LEN(CS22)=0,0,IF(CS22&gt;1,1,0))</f>
        <v>0</v>
      </c>
      <c r="CZ22" s="48">
        <f ca="1">IF(LEN(CU22)=0,0,IF(CU22&gt;1,1,0))</f>
        <v>0</v>
      </c>
      <c r="DA22" s="48">
        <f ca="1">IF(LEN(CW22)=0,0,IF(CW22&gt;1,1,0))</f>
        <v>0</v>
      </c>
      <c r="DB22" s="48" t="b">
        <f>IF(CO22="A",IF(OR(CX22&gt;0,CY22&gt;0),1,0),IF(CO22="B",IF(OR(CZ22&gt;0,DA22&gt;0),1,0),IF(CO22="C",IF(CZ22&gt;0,1,0),IF(CO22="P",IF(OR(CX22&gt;0,CY22&gt;0,CZ22&gt;0,DA22&gt;0),1,0)))))</f>
        <v>0</v>
      </c>
      <c r="DC22" s="48" t="str">
        <f>IF(DB22&gt;0,"Warning: this acro is the 'same' as another one in the same group","distinct acro")</f>
        <v>Warning: this acro is the 'same' as another one in the same group</v>
      </c>
    </row>
    <row r="23" spans="2:107" ht="16.5" customHeight="1" x14ac:dyDescent="0.35">
      <c r="B23" s="167"/>
      <c r="C23" s="179"/>
      <c r="D23" s="171"/>
      <c r="E23" s="171"/>
      <c r="F23" s="57" t="s">
        <v>78</v>
      </c>
      <c r="G23" s="117" t="str" cm="1">
        <f t="array" aca="1" ref="G23" ca="1">IF(OR(ISBLANK(G22),G22="N/A"),"",IFERROR(INDEX(INDIRECT(AU22), MATCH(TRUE, EXACT(G22, INDIRECT(AC22)), 0)),0))</f>
        <v/>
      </c>
      <c r="H23" s="118" t="str" cm="1">
        <f t="array" aca="1" ref="H23" ca="1">IF(OR(ISBLANK(H22),H22="N/A"),"",IFERROR(INDEX(INDIRECT(AV22), MATCH(TRUE, EXACT(H22, INDIRECT(AD22)), 0)),0))</f>
        <v/>
      </c>
      <c r="I23" s="118" t="str" cm="1">
        <f t="array" aca="1" ref="I23" ca="1">IF(OR(ISBLANK(I22),I22="N/A"),"",IFERROR(INDEX(INDIRECT(AW22), MATCH(TRUE, EXACT(I22, INDIRECT(AE22)), 0)),0))</f>
        <v/>
      </c>
      <c r="J23" s="118" t="str" cm="1">
        <f t="array" aca="1" ref="J23" ca="1">IF(OR(ISBLANK(J22),J22="N/A"),"",IFERROR(INDEX(INDIRECT(AX22), MATCH(TRUE, EXACT(J22, INDIRECT(AF22)), 0)),0))</f>
        <v/>
      </c>
      <c r="K23" s="118" t="str" cm="1">
        <f t="array" aca="1" ref="K23" ca="1">IF(OR(ISBLANK(K22),K22="N/A"),"",IFERROR(INDEX(INDIRECT(AY22), MATCH(TRUE, EXACT(K22, INDIRECT(AG22)), 0)),0))</f>
        <v/>
      </c>
      <c r="L23" s="118" t="str" cm="1">
        <f t="array" aca="1" ref="L23" ca="1">IF(OR(ISBLANK(L22),L22="N/A"),"",IFERROR(INDEX(INDIRECT(AZ22), MATCH(TRUE, EXACT(L22, INDIRECT(AH22)), 0)),0))</f>
        <v/>
      </c>
      <c r="M23" s="118" t="str" cm="1">
        <f t="array" aca="1" ref="M23" ca="1">IF(OR(ISBLANK(M22),M22="N/A"),"",IFERROR(INDEX(INDIRECT(BA22), MATCH(TRUE, EXACT(M22, INDIRECT(AI22)), 0)),0))</f>
        <v/>
      </c>
      <c r="N23" s="118" t="str" cm="1">
        <f t="array" aca="1" ref="N23" ca="1">IF(OR(ISBLANK(N22),N22="N/A"),"",IFERROR(INDEX(INDIRECT(BB22), MATCH(TRUE, EXACT(N22, INDIRECT(AJ22)), 0)),0))</f>
        <v/>
      </c>
      <c r="O23" s="119" t="str" cm="1">
        <f t="array" aca="1" ref="O23" ca="1">IF(OR(ISBLANK(O22),O22="N/A"),"",IFERROR(INDEX(INDIRECT(BC22), MATCH(TRUE, EXACT(O22, INDIRECT(AK22)), 0)),0))</f>
        <v/>
      </c>
      <c r="P23" s="174" t="str">
        <f>IF(D21="valid acro",SUM(G23:O23),IF(D21="select an acro type","select type first","correct error(s)"))</f>
        <v>select type first</v>
      </c>
      <c r="Q23" s="176" t="str">
        <f>IF(D21="valid acro",P23+0.5,IF(D21="select an acro type","select type first","correct error(s)"))</f>
        <v>select type first</v>
      </c>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CO23" s="48"/>
      <c r="CP23" s="48"/>
      <c r="CQ23" s="48"/>
      <c r="CR23" s="48"/>
      <c r="CS23" s="48"/>
      <c r="CT23" s="48"/>
      <c r="CU23" s="48"/>
      <c r="CV23" s="48"/>
      <c r="CW23" s="48"/>
      <c r="CX23" s="48"/>
      <c r="CY23" s="48"/>
      <c r="CZ23" s="48"/>
      <c r="DA23" s="48"/>
      <c r="DB23" s="48"/>
      <c r="DC23" s="48"/>
    </row>
    <row r="24" spans="2:107" ht="37" customHeight="1" x14ac:dyDescent="0.35">
      <c r="B24" s="167"/>
      <c r="C24" s="180"/>
      <c r="D24" s="171"/>
      <c r="E24" s="171"/>
      <c r="F24" s="58" t="s">
        <v>79</v>
      </c>
      <c r="G24" s="120" t="str" cm="1">
        <f t="array" aca="1" ref="G24" ca="1">IF(OR(ISBLANK(G22),G22="N/A"),"",IFERROR(INDEX(INDIRECT(AL22), MATCH(TRUE, EXACT(G22, INDIRECT(AC22)), 0)),""))</f>
        <v/>
      </c>
      <c r="H24" s="121" t="str" cm="1">
        <f t="array" aca="1" ref="H24" ca="1">IF(OR(ISBLANK(H22),H22="N/A"),"",IFERROR(INDEX(INDIRECT(AM22), MATCH(TRUE, EXACT(H22, INDIRECT(AD22)), 0)),""))</f>
        <v/>
      </c>
      <c r="I24" s="121" t="str" cm="1">
        <f t="array" aca="1" ref="I24" ca="1">IF(OR(ISBLANK(I22),I22="N/A"),"",IFERROR(INDEX(INDIRECT(AN22), MATCH(TRUE, EXACT(I22, INDIRECT(AE22)), 0)),""))</f>
        <v/>
      </c>
      <c r="J24" s="121" t="str" cm="1">
        <f t="array" aca="1" ref="J24" ca="1">IF(OR(ISBLANK(J22),J22="N/A"),"",IFERROR(INDEX(INDIRECT(AO22), MATCH(TRUE, EXACT(J22, INDIRECT(AF22)), 0)),""))</f>
        <v/>
      </c>
      <c r="K24" s="121" t="str" cm="1">
        <f t="array" aca="1" ref="K24" ca="1">IF(OR(ISBLANK(K22),K22="N/A"),"",IFERROR(INDEX(INDIRECT(AP22), MATCH(TRUE, EXACT(K22, INDIRECT(AG22)), 0)),""))</f>
        <v/>
      </c>
      <c r="L24" s="121" t="str" cm="1">
        <f t="array" aca="1" ref="L24" ca="1">IF(OR(ISBLANK(L22),L22="N/A"),"",IFERROR(INDEX(INDIRECT(AQ22), MATCH(TRUE, EXACT(L22, INDIRECT(AH22)), 0)),""))</f>
        <v/>
      </c>
      <c r="M24" s="121" t="str" cm="1">
        <f t="array" aca="1" ref="M24" ca="1">IF(OR(ISBLANK(M22),M22="N/A"),"",IFERROR(INDEX(INDIRECT(AR22), MATCH(TRUE, EXACT(M22, INDIRECT(AI22)), 0)),""))</f>
        <v/>
      </c>
      <c r="N24" s="121" t="str" cm="1">
        <f t="array" aca="1" ref="N24" ca="1">IF(OR(ISBLANK(N22),N22="N/A"),"",IFERROR(INDEX(INDIRECT(AS22), MATCH(TRUE, EXACT(N22, INDIRECT(AJ22)), 0)),""))</f>
        <v/>
      </c>
      <c r="O24" s="122" t="str" cm="1">
        <f t="array" aca="1" ref="O24" ca="1">IF(OR(ISBLANK(O22),O22="N/A"),"",IFERROR(INDEX(INDIRECT(AT22), MATCH(TRUE, EXACT(O22, INDIRECT(AK22)), 0)),""))</f>
        <v/>
      </c>
      <c r="P24" s="175"/>
      <c r="Q24" s="177"/>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CO24" s="48"/>
      <c r="CP24" s="48"/>
      <c r="CQ24" s="48"/>
      <c r="CR24" s="48"/>
      <c r="CS24" s="48"/>
      <c r="CT24" s="48"/>
      <c r="CU24" s="48"/>
      <c r="CV24" s="48"/>
      <c r="CW24" s="48"/>
      <c r="CX24" s="48"/>
      <c r="CY24" s="48"/>
      <c r="CZ24" s="48"/>
      <c r="DA24" s="48"/>
      <c r="DB24" s="48"/>
      <c r="DC24" s="48"/>
    </row>
    <row r="25" spans="2:107" ht="21.65" customHeight="1" x14ac:dyDescent="0.35">
      <c r="B25" s="166">
        <v>6</v>
      </c>
      <c r="C25" s="178" t="s">
        <v>46</v>
      </c>
      <c r="D25" s="170" t="str">
        <f>IF(S26=1,"Select an acro type",IF(SUM(T26:AB26)&gt;0,"Code(s) mismatch with acro type",IF(BL26="no","Position 2 must be a from different variation",IF(SUM(CF26:CN26)&gt;0,"Missing minimal component(s)",IF(BM26="no","These bonuses can't be declared together","valid acro")))))</f>
        <v>Select an acro type</v>
      </c>
      <c r="E25" s="170" t="str">
        <f>IF(D25="valid acro",DC26,"")</f>
        <v/>
      </c>
      <c r="F25" s="56" t="s">
        <v>47</v>
      </c>
      <c r="G25" s="5" t="s">
        <v>48</v>
      </c>
      <c r="H25" s="6" t="s">
        <v>49</v>
      </c>
      <c r="I25" s="6" t="s">
        <v>50</v>
      </c>
      <c r="J25" s="6" t="s">
        <v>51</v>
      </c>
      <c r="K25" s="7" t="s">
        <v>52</v>
      </c>
      <c r="L25" s="8" t="s">
        <v>53</v>
      </c>
      <c r="M25" s="8" t="s">
        <v>54</v>
      </c>
      <c r="N25" s="6" t="s">
        <v>55</v>
      </c>
      <c r="O25" s="9" t="s">
        <v>56</v>
      </c>
      <c r="P25" s="123" t="s">
        <v>57</v>
      </c>
      <c r="Q25" s="124" t="s">
        <v>58</v>
      </c>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CO25" s="48"/>
      <c r="CP25" s="48"/>
      <c r="CQ25" s="48"/>
      <c r="CR25" s="48"/>
      <c r="CS25" s="48"/>
      <c r="CT25" s="48"/>
      <c r="CU25" s="48"/>
      <c r="CV25" s="48"/>
      <c r="CW25" s="48"/>
      <c r="CX25" s="48"/>
      <c r="CY25" s="48"/>
      <c r="CZ25" s="48"/>
      <c r="DA25" s="48"/>
      <c r="DB25" s="48"/>
      <c r="DC25" s="48"/>
    </row>
    <row r="26" spans="2:107" ht="15.75" customHeight="1" x14ac:dyDescent="0.35">
      <c r="B26" s="167"/>
      <c r="C26" s="179"/>
      <c r="D26" s="171"/>
      <c r="E26" s="171"/>
      <c r="F26" s="57" t="s">
        <v>77</v>
      </c>
      <c r="G26" s="45"/>
      <c r="H26" s="46"/>
      <c r="I26" s="46"/>
      <c r="J26" s="46"/>
      <c r="K26" s="46"/>
      <c r="L26" s="46"/>
      <c r="M26" s="46"/>
      <c r="N26" s="46"/>
      <c r="O26" s="47"/>
      <c r="P26" s="172" t="str">
        <f>IF(D25="valid acro",CONCATENATE(CO26,"-",G26,IF(H26="","",CONCATENATE("-",H26)),IF(I26="","",CONCATENATE("-",I26)),CONCATENATE("-",J26),IF(K26="","",CONCATENATE("/",K26)),IF(L26="","",CONCATENATE("-",L26)),IF(M26="","",CONCATENATE("-",M26)),IF(N26="","",CONCATENATE("-",N26)),IF(O26="","",CONCATENATE("/",O26))),"")</f>
        <v/>
      </c>
      <c r="Q26" s="173"/>
      <c r="S26" s="48">
        <f>IF(OR(ISBLANK(C25),C25="SELECT TYPE"),1,IF(OR(C25="acro-a",C25="acro-b",C25="acro-c",C25="acro-p"),0))</f>
        <v>1</v>
      </c>
      <c r="T26" s="48" cm="1">
        <f t="array" aca="1" ref="T26" ca="1">IFERROR(_xlfn.XLOOKUP(G26,INDIRECT(AC26),INDIRECT(AC26)),1)</f>
        <v>1</v>
      </c>
      <c r="U26" s="48" cm="1">
        <f t="array" aca="1" ref="U26" ca="1">IFERROR(_xlfn.XLOOKUP(H26,INDIRECT(AD26),INDIRECT(AD26)),1)</f>
        <v>1</v>
      </c>
      <c r="V26" s="48" cm="1">
        <f t="array" aca="1" ref="V26" ca="1">IFERROR(_xlfn.XLOOKUP(I26,INDIRECT(AE26),INDIRECT(AE26)),1)</f>
        <v>1</v>
      </c>
      <c r="W26" s="48" cm="1">
        <f t="array" aca="1" ref="W26" ca="1">IFERROR(_xlfn.XLOOKUP(J26,INDIRECT(AF26),INDIRECT(AF26)),1)</f>
        <v>1</v>
      </c>
      <c r="X26" s="48" cm="1">
        <f t="array" aca="1" ref="X26" ca="1">IFERROR(_xlfn.XLOOKUP(K26,INDIRECT(AG26),INDIRECT(AG26)),1)</f>
        <v>1</v>
      </c>
      <c r="Y26" s="48" cm="1">
        <f t="array" aca="1" ref="Y26" ca="1">IFERROR(_xlfn.XLOOKUP(L26,INDIRECT(AH26),INDIRECT(AH26)),1)</f>
        <v>1</v>
      </c>
      <c r="Z26" s="48" cm="1">
        <f t="array" aca="1" ref="Z26" ca="1">IFERROR(_xlfn.XLOOKUP(M26,INDIRECT(AI26),INDIRECT(AI26)),1)</f>
        <v>1</v>
      </c>
      <c r="AA26" s="48" cm="1">
        <f t="array" aca="1" ref="AA26" ca="1">IFERROR(_xlfn.XLOOKUP(N26,INDIRECT(AJ26),INDIRECT(AJ26)),1)</f>
        <v>1</v>
      </c>
      <c r="AB26" s="48" cm="1">
        <f t="array" aca="1" ref="AB26" ca="1">IFERROR(_xlfn.XLOOKUP(O26,INDIRECT(AK26),INDIRECT(AK26)),1)</f>
        <v>1</v>
      </c>
      <c r="AC26" s="48" t="b">
        <f>IF($C25="Acro-A","Cons_A",IF($C25="Acro-B","Cons_B",IF($C25="Acro-C","Cons_C",IF($C25="Acro-P","Cons_P"))))</f>
        <v>0</v>
      </c>
      <c r="AD26" s="48" t="b">
        <f>IF($C25="Acro-A","Conn_A",IF($C25="Acro-B","Conn_B",IF($C25="Acro-C","Conn_C",IF($C25="Acro-P","Conn_P"))))</f>
        <v>0</v>
      </c>
      <c r="AE26" s="48" t="b">
        <f>IF($C25="Acro-A","Dir_A",IF($C25="Acro-B","Dir_B",IF($C25="Acro-C","Dir_C",IF($C25="Acro-P","Dir_P"))))</f>
        <v>0</v>
      </c>
      <c r="AF26" s="48" t="b">
        <f>IF($C25="Acro-A","Pos1_A",IF($C25="Acro-B","Pos1_B",IF($C25="Acro-C","Pos1_C",IF($C25="Acro-P","Pos1_P"))))</f>
        <v>0</v>
      </c>
      <c r="AG26" s="48" t="b">
        <f>IF($C25="Acro-A","Pos2_A",IF($C25="Acro-B","Pos2_B",IF($C25="Acro-C","Pos2_C",IF($C25="Acro-P","Pos2_P"))))</f>
        <v>0</v>
      </c>
      <c r="AH26" s="48" t="b">
        <f>IF($C25="Acro-A","RotB_A",IF($C25="Acro-B","RotB_B",IF($C25="Acro-C","RotB_C",IF($C25="Acro-P","RotB_P"))))</f>
        <v>0</v>
      </c>
      <c r="AI26" s="48" t="b">
        <f>IF($C25="Acro-A","Rot_A",IF($C25="Acro-B","Rot_B",IF($C25="Acro-C","Rot_C",IF($C25="Acro-P","Rot_P"))))</f>
        <v>0</v>
      </c>
      <c r="AJ26" s="48" t="b">
        <f>IF($C25="Acro-A","Bon1_A",IF($C25="Acro-B","Bon1_B",IF($C25="Acro-C","Bon1_C",IF($C25="Acro-P","Bon1_P"))))</f>
        <v>0</v>
      </c>
      <c r="AK26" s="48" t="b">
        <f>IF($C25="Acro-A","Bon1_A",IF($C25="Acro-B","Bon1_B",IF($C25="Acro-C","Bon1_C",IF($C25="Acro-P","Bon1_P"))))</f>
        <v>0</v>
      </c>
      <c r="AL26" s="48" t="b">
        <f>IF($C25="Acro-A","ConsNot_A",IF($C25="Acro-B","ConsNot_B",IF($C25="Acro-C","ConsNot_C",IF($C25="Acro-P","ConsNot_P"))))</f>
        <v>0</v>
      </c>
      <c r="AM26" s="48" t="b">
        <f>IF($C25="Acro-A","ConnNot_A",IF($C25="Acro-B","ConnNot_B",IF($C25="Acro-C","ConnNot_C",IF($C25="Acro-P","ConnNot_P"))))</f>
        <v>0</v>
      </c>
      <c r="AN26" s="48" t="b">
        <f>IF($C25="Acro-A","DirNot_A",IF($C25="Acro-B","DirNot_B",IF($C25="Acro-C","DirNot_C",IF($C25="Acro-P","DirNot_P"))))</f>
        <v>0</v>
      </c>
      <c r="AO26" s="48" t="b">
        <f>IF($C25="Acro-A","Pos1Not_A",IF($C25="Acro-B","Pos1Not_B",IF($C25="Acro-C","Pos1Not_C",IF($C25="Acro-P","Pos1Not_P"))))</f>
        <v>0</v>
      </c>
      <c r="AP26" s="48" t="b">
        <f>IF($C25="Acro-A","Pos2Not_A",IF($C25="Acro-B","Pos2Not_B",IF($C25="Acro-C","Pos2Not_C",IF($C25="Acro-P","Pos2Not_P"))))</f>
        <v>0</v>
      </c>
      <c r="AQ26" s="48" t="b">
        <f>IF($C25="Acro-A","RotBNot_A",IF($C25="Acro-B","RotBNot_B",IF($C25="Acro-C","RotBNot_C",IF($C25="Acro-P","RotBNot_P"))))</f>
        <v>0</v>
      </c>
      <c r="AR26" s="48" t="b">
        <f>IF($C25="Acro-A","RotNot_A",IF($C25="Acro-B","RotNot_B",IF($C25="Acro-C","RotNot_C",IF($C25="Acro-P","RotNot_P"))))</f>
        <v>0</v>
      </c>
      <c r="AS26" s="48" t="b">
        <f>IF($C25="Acro-A","Bon1Not_A",IF($C25="Acro-B","Bon1Not_B",IF($C25="Acro-C","Bon1Not_C",IF($C25="Acro-P","Bon1Not_P"))))</f>
        <v>0</v>
      </c>
      <c r="AT26" s="48" t="b">
        <f>IF($C25="Acro-A","Bon1Not_A",IF($C25="Acro-B","Bon1Not_B",IF($C25="Acro-C","Bon1Not_C",IF($C25="Acro-P","Bon1Not_P"))))</f>
        <v>0</v>
      </c>
      <c r="AU26" s="48" t="b">
        <f>IF($C25="Acro-A","ConsDD_A",IF($C25="Acro-B","ConsDD_B",IF($C25="Acro-C","ConsDD_C",IF($C25="Acro-P","ConsDD_P"))))</f>
        <v>0</v>
      </c>
      <c r="AV26" s="48" t="b">
        <f>IF($C25="Acro-A","ConnDD_A",IF($C25="Acro-B","ConnDD_B",IF($C25="Acro-C","ConnDD_C",IF($C25="Acro-P","ConnDD_P"))))</f>
        <v>0</v>
      </c>
      <c r="AW26" s="48" t="b">
        <f>IF($C25="Acro-A","DirDD_A",IF($C25="Acro-B","DirDD_B",IF($C25="Acro-C","DirDD_C",IF($C25="Acro-P","DirDD_P"))))</f>
        <v>0</v>
      </c>
      <c r="AX26" s="48" t="b">
        <f>IF($C25="Acro-A","Pos1DD_A",IF($C25="Acro-B","Pos1DD_B",IF($C25="Acro-C","Pos1DD_C",IF($C25="Acro-P","Pos1DD_P"))))</f>
        <v>0</v>
      </c>
      <c r="AY26" s="48" t="b">
        <f>IF($C25="Acro-A","Pos2DD_A",IF($C25="Acro-B","Pos2DD_B",IF($C25="Acro-C","Pos2DD_C",IF($C25="Acro-P","Pos2DD_P"))))</f>
        <v>0</v>
      </c>
      <c r="AZ26" s="48" t="b">
        <f>IF($C25="Acro-A","RotBDD_A",IF($C25="Acro-B","RotBDD_B",IF($C25="Acro-C","RotBDD_C",IF($C25="Acro-P","RotBDD_P"))))</f>
        <v>0</v>
      </c>
      <c r="BA26" s="48" t="b">
        <f>IF($C25="Acro-A","RotDD_A",IF($C25="Acro-B","RotDD_B",IF($C25="Acro-C","RotDD_C",IF($C25="Acro-P","RotDD_P"))))</f>
        <v>0</v>
      </c>
      <c r="BB26" s="48" t="b">
        <f>IF($C25="Acro-A","Bon1DD_A",IF($C25="Acro-B","Bon1DD_B",IF($C25="Acro-C","Bon1DD_C",IF($C25="Acro-P","Bon1DD_P"))))</f>
        <v>0</v>
      </c>
      <c r="BC26" s="48" t="b">
        <f>IF($C25="Acro-A","Bon1DD_A",IF($C25="Acro-B","Bon1DD_B",IF($C25="Acro-C","Bon1DD_C",IF($C25="Acro-P","Bon1DD_P"))))</f>
        <v>0</v>
      </c>
      <c r="BD26" s="48" t="b">
        <f>IF($C25="Acro-A","Pos1Var_A",IF($C25="Acro-B","Pos1Var_B",IF($C25="Acro-C","Pos1Var_C",IF($C25="Acro-P","Pos1Var_P"))))</f>
        <v>0</v>
      </c>
      <c r="BE26" s="48" t="b">
        <f>IF($C25="Acro-A","Pos2Var_A",IF($C25="Acro-B","Pos2Var_B",IF($C25="Acro-C","Pos2Var_C",IF($C25="Acro-P","Pos2Var_P"))))</f>
        <v>0</v>
      </c>
      <c r="BF26" s="48" t="b">
        <f>IF($C25="Acro-A","Bon1Var_A",IF($C25="Acro-B","Bon1Var_B",IF($C25="Acro-C","Bon1Var_C",IF($C25="Acro-P","Bon1Var_P"))))</f>
        <v>0</v>
      </c>
      <c r="BG26" s="48" t="b">
        <f>IF($C25="Acro-A","Bon1Var_A",IF($C25="Acro-B","Bon1Var_B",IF($C25="Acro-C","Bon1Var_C",IF($C25="Acro-P","Bon1Var_P"))))</f>
        <v>0</v>
      </c>
      <c r="BH26" s="48" cm="1">
        <f t="array" aca="1" ref="BH26" ca="1">IFERROR(INDEX(INDIRECT(BD26),MATCH(TRUE,EXACT(J26,INDIRECT(AF26)),0)),0)</f>
        <v>0</v>
      </c>
      <c r="BI26" s="48" cm="1">
        <f t="array" aca="1" ref="BI26" ca="1">IFERROR(INDEX(INDIRECT(BE26),MATCH(TRUE,EXACT(K26,INDIRECT(AG26)),0)),0)</f>
        <v>0</v>
      </c>
      <c r="BJ26" s="48" cm="1">
        <f t="array" aca="1" ref="BJ26" ca="1">IFERROR(INDEX(INDIRECT(BF26),MATCH(TRUE,EXACT(N26,INDIRECT(AJ26)),0)),0)</f>
        <v>0</v>
      </c>
      <c r="BK26" s="48" cm="1">
        <f t="array" aca="1" ref="BK26" ca="1">IFERROR(INDEX(INDIRECT(BG26),MATCH(TRUE,EXACT(O26,INDIRECT(AK26)),0)),0)</f>
        <v>0</v>
      </c>
      <c r="BL26" s="48" t="str">
        <f ca="1">IF(BH26=0,"ok",IF(BH26=BI26,"no","ok"))</f>
        <v>ok</v>
      </c>
      <c r="BM26" s="48" t="str">
        <f ca="1">IF(BJ26=0,"ok",IF(BJ26=BK26,"no","ok"))</f>
        <v>ok</v>
      </c>
      <c r="BN26" s="48" t="str">
        <f>IFERROR(IF(_xlfn.XLOOKUP(AC26,Requirements!$B:$B,Requirements!$C:$C)=0,"no","ok"),"")</f>
        <v/>
      </c>
      <c r="BO26" s="48" t="str">
        <f>IFERROR(IF(_xlfn.XLOOKUP(AD26,Requirements!$B:$B,Requirements!$C:$C)=0,"no","ok"),"")</f>
        <v/>
      </c>
      <c r="BP26" s="48" t="str">
        <f>IFERROR(IF(_xlfn.XLOOKUP(AE26,Requirements!$B:$B,Requirements!$C:$C)=0,"no","ok"),"")</f>
        <v/>
      </c>
      <c r="BQ26" s="48" t="str">
        <f>IFERROR(IF(_xlfn.XLOOKUP(AF26,Requirements!$B:$B,Requirements!$C:$C)=0,"no","ok"),"")</f>
        <v/>
      </c>
      <c r="BR26" s="48" t="str">
        <f>IFERROR(IF(_xlfn.XLOOKUP(AG26,Requirements!$B:$B,Requirements!$C:$C)=0,"no","ok"),"")</f>
        <v/>
      </c>
      <c r="BS26" s="48" t="str">
        <f>IFERROR(IF(_xlfn.XLOOKUP(AH26,Requirements!$B:$B,Requirements!$C:$C)=0,"no","ok"),"")</f>
        <v/>
      </c>
      <c r="BT26" s="48" t="str">
        <f>IFERROR(IF(_xlfn.XLOOKUP(AI26,Requirements!$B:$B,Requirements!$C:$C)=0,"no","ok"),"")</f>
        <v/>
      </c>
      <c r="BU26" s="48" t="str">
        <f>IFERROR(IF(_xlfn.XLOOKUP(AJ26,Requirements!$B:$B,Requirements!$C:$C)=0,"no","ok"),"")</f>
        <v/>
      </c>
      <c r="BV26" s="48" t="str">
        <f>IFERROR(IF(_xlfn.XLOOKUP(AK26,Requirements!$B:$B,Requirements!$C:$C)=0,"no","ok"),"")</f>
        <v/>
      </c>
      <c r="BW26" s="48" t="str">
        <f>IFERROR(IF(_xlfn.XLOOKUP(AC26,Requirements!$B:$B,Requirements!$D:$D)=0,"no","ok"),"")</f>
        <v/>
      </c>
      <c r="BX26" s="48" t="str">
        <f>IFERROR(IF(_xlfn.XLOOKUP(AD26,Requirements!$B:$B,Requirements!$D:$D)=0,"no","ok"),"")</f>
        <v/>
      </c>
      <c r="BY26" s="48" t="str">
        <f>IFERROR(IF(_xlfn.XLOOKUP(AE26,Requirements!$B:$B,Requirements!$D:$D)=0,"no","ok"),"")</f>
        <v/>
      </c>
      <c r="BZ26" s="48" t="str">
        <f>IFERROR(IF(_xlfn.XLOOKUP(AF26,Requirements!$B:$B,Requirements!$D:$D)=0,"no","ok"),"")</f>
        <v/>
      </c>
      <c r="CA26" s="48" t="str">
        <f>IFERROR(IF(_xlfn.XLOOKUP(AG26,Requirements!$B:$B,Requirements!$D:$D)=0,"no","ok"),"")</f>
        <v/>
      </c>
      <c r="CB26" s="48" t="str">
        <f>IFERROR(IF(_xlfn.XLOOKUP(AH26,Requirements!$B:$B,Requirements!$D:$D)=0,"no","ok"),"")</f>
        <v/>
      </c>
      <c r="CC26" s="48" t="str">
        <f>IFERROR(IF(_xlfn.XLOOKUP(AI26,Requirements!$B:$B,Requirements!$D:$D)=0,"no","ok"),"")</f>
        <v/>
      </c>
      <c r="CD26" s="48" t="str">
        <f>IFERROR(IF(_xlfn.XLOOKUP(AJ26,Requirements!$B:$B,Requirements!$D:$D)=0,"no","ok"),"")</f>
        <v/>
      </c>
      <c r="CE26" s="48" t="str">
        <f>IFERROR(IF(_xlfn.XLOOKUP(AK26,Requirements!$B:$B,Requirements!$D:$D)=0,"no","ok"),"")</f>
        <v/>
      </c>
      <c r="CF26" s="48">
        <f t="shared" ref="CF26:CN26" si="5">IF(AND(BW26="ok",ISBLANK(G26)),1,0)</f>
        <v>0</v>
      </c>
      <c r="CG26" s="48">
        <f t="shared" si="5"/>
        <v>0</v>
      </c>
      <c r="CH26" s="48">
        <f t="shared" si="5"/>
        <v>0</v>
      </c>
      <c r="CI26" s="48">
        <f t="shared" si="5"/>
        <v>0</v>
      </c>
      <c r="CJ26" s="48">
        <f t="shared" si="5"/>
        <v>0</v>
      </c>
      <c r="CK26" s="48">
        <f t="shared" si="5"/>
        <v>0</v>
      </c>
      <c r="CL26" s="48">
        <f t="shared" si="5"/>
        <v>0</v>
      </c>
      <c r="CM26" s="48">
        <f t="shared" si="5"/>
        <v>0</v>
      </c>
      <c r="CN26" s="48">
        <f t="shared" si="5"/>
        <v>0</v>
      </c>
      <c r="CO26" s="48" t="str">
        <f>IF(NOT(C25="SELECT TYPE"),RIGHT(C25,1),"")</f>
        <v/>
      </c>
      <c r="CP26" s="48" t="str">
        <f ca="1">IF(BH26=0,"",CONCATENATE(CO26,"&amp;",BH26))</f>
        <v/>
      </c>
      <c r="CQ26" s="48" t="str">
        <f ca="1">IF(BI26=0,"",CONCATENATE(CO26,"&amp;",BI26))</f>
        <v/>
      </c>
      <c r="CR26" s="48" t="str">
        <f ca="1">IF(LEN(CP26)=0,"",COUNTIF($CP$6:$CQ$50,CP26))</f>
        <v/>
      </c>
      <c r="CS26" s="48" t="str">
        <f ca="1">IF(LEN(CQ26)=0,"",COUNTIF($CP$6:$CQ$50,CQ26))</f>
        <v/>
      </c>
      <c r="CT26" s="48" t="str">
        <f ca="1">IF(T26&lt;=1,"",CONCATENATE(CO26,"&amp;",T26))</f>
        <v/>
      </c>
      <c r="CU26" s="48" t="str">
        <f ca="1">IF(LEN(CT26)=0,"",COUNTIF($CT$6:$CT$50,CT26))</f>
        <v/>
      </c>
      <c r="CV26" s="48" t="str">
        <f ca="1">IF(U26&lt;=1,"",CONCATENATE(CO26,"&amp;",U26))</f>
        <v/>
      </c>
      <c r="CW26" s="48" t="str">
        <f ca="1">IF(LEN(CV26)=0,"",COUNTIF($CV$6:$CV$50,CV26))</f>
        <v/>
      </c>
      <c r="CX26" s="48">
        <f ca="1">IF(LEN(CR26)=0,0,IF(CR26&gt;1,1,0))</f>
        <v>0</v>
      </c>
      <c r="CY26" s="48">
        <f ca="1">IF(LEN(CS26)=0,0,IF(CS26&gt;1,1,0))</f>
        <v>0</v>
      </c>
      <c r="CZ26" s="48">
        <f ca="1">IF(LEN(CU26)=0,0,IF(CU26&gt;1,1,0))</f>
        <v>0</v>
      </c>
      <c r="DA26" s="48">
        <f ca="1">IF(LEN(CW26)=0,0,IF(CW26&gt;1,1,0))</f>
        <v>0</v>
      </c>
      <c r="DB26" s="48" t="b">
        <f>IF(CO26="A",IF(OR(CX26&gt;0,CY26&gt;0),1,0),IF(CO26="B",IF(OR(CZ26&gt;0,DA26&gt;0),1,0),IF(CO26="C",IF(CZ26&gt;0,1,0),IF(CO26="P",IF(OR(CX26&gt;0,CY26&gt;0,CZ26&gt;0,DA26&gt;0),1,0)))))</f>
        <v>0</v>
      </c>
      <c r="DC26" s="48" t="str">
        <f>IF(DB26&gt;0,"Warning: this acro is the 'same' as another one in the same group","distinct acro")</f>
        <v>Warning: this acro is the 'same' as another one in the same group</v>
      </c>
    </row>
    <row r="27" spans="2:107" ht="16.5" customHeight="1" x14ac:dyDescent="0.35">
      <c r="B27" s="167"/>
      <c r="C27" s="179"/>
      <c r="D27" s="171"/>
      <c r="E27" s="171"/>
      <c r="F27" s="57" t="s">
        <v>78</v>
      </c>
      <c r="G27" s="117" t="str" cm="1">
        <f t="array" aca="1" ref="G27" ca="1">IF(OR(ISBLANK(G26),G26="N/A"),"",IFERROR(INDEX(INDIRECT(AU26), MATCH(TRUE, EXACT(G26, INDIRECT(AC26)), 0)),0))</f>
        <v/>
      </c>
      <c r="H27" s="118" t="str" cm="1">
        <f t="array" aca="1" ref="H27" ca="1">IF(OR(ISBLANK(H26),H26="N/A"),"",IFERROR(INDEX(INDIRECT(AV26), MATCH(TRUE, EXACT(H26, INDIRECT(AD26)), 0)),0))</f>
        <v/>
      </c>
      <c r="I27" s="118" t="str" cm="1">
        <f t="array" aca="1" ref="I27" ca="1">IF(OR(ISBLANK(I26),I26="N/A"),"",IFERROR(INDEX(INDIRECT(AW26), MATCH(TRUE, EXACT(I26, INDIRECT(AE26)), 0)),0))</f>
        <v/>
      </c>
      <c r="J27" s="118" t="str" cm="1">
        <f t="array" aca="1" ref="J27" ca="1">IF(OR(ISBLANK(J26),J26="N/A"),"",IFERROR(INDEX(INDIRECT(AX26), MATCH(TRUE, EXACT(J26, INDIRECT(AF26)), 0)),0))</f>
        <v/>
      </c>
      <c r="K27" s="118" t="str" cm="1">
        <f t="array" aca="1" ref="K27" ca="1">IF(OR(ISBLANK(K26),K26="N/A"),"",IFERROR(INDEX(INDIRECT(AY26), MATCH(TRUE, EXACT(K26, INDIRECT(AG26)), 0)),0))</f>
        <v/>
      </c>
      <c r="L27" s="118" t="str" cm="1">
        <f t="array" aca="1" ref="L27" ca="1">IF(OR(ISBLANK(L26),L26="N/A"),"",IFERROR(INDEX(INDIRECT(AZ26), MATCH(TRUE, EXACT(L26, INDIRECT(AH26)), 0)),0))</f>
        <v/>
      </c>
      <c r="M27" s="118" t="str" cm="1">
        <f t="array" aca="1" ref="M27" ca="1">IF(OR(ISBLANK(M26),M26="N/A"),"",IFERROR(INDEX(INDIRECT(BA26), MATCH(TRUE, EXACT(M26, INDIRECT(AI26)), 0)),0))</f>
        <v/>
      </c>
      <c r="N27" s="118" t="str" cm="1">
        <f t="array" aca="1" ref="N27" ca="1">IF(OR(ISBLANK(N26),N26="N/A"),"",IFERROR(INDEX(INDIRECT(BB26), MATCH(TRUE, EXACT(N26, INDIRECT(AJ26)), 0)),0))</f>
        <v/>
      </c>
      <c r="O27" s="119" t="str" cm="1">
        <f t="array" aca="1" ref="O27" ca="1">IF(OR(ISBLANK(O26),O26="N/A"),"",IFERROR(INDEX(INDIRECT(BC26), MATCH(TRUE, EXACT(O26, INDIRECT(AK26)), 0)),0))</f>
        <v/>
      </c>
      <c r="P27" s="174" t="str">
        <f>IF(D25="valid acro",SUM(G27:O27),IF(D25="select an acro type","select type first","correct error(s)"))</f>
        <v>select type first</v>
      </c>
      <c r="Q27" s="176" t="str">
        <f>IF(D25="valid acro",P27+0.5,IF(D25="select an acro type","select type first","correct error(s)"))</f>
        <v>select type first</v>
      </c>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CO27" s="48"/>
      <c r="CP27" s="48"/>
      <c r="CQ27" s="48"/>
      <c r="CR27" s="48"/>
      <c r="CS27" s="48"/>
      <c r="CT27" s="48"/>
      <c r="CU27" s="48"/>
      <c r="CV27" s="48"/>
      <c r="CW27" s="48"/>
      <c r="CX27" s="48"/>
      <c r="CY27" s="48"/>
      <c r="CZ27" s="48"/>
      <c r="DA27" s="48"/>
      <c r="DB27" s="48"/>
      <c r="DC27" s="48"/>
    </row>
    <row r="28" spans="2:107" ht="33" customHeight="1" x14ac:dyDescent="0.35">
      <c r="B28" s="167"/>
      <c r="C28" s="180"/>
      <c r="D28" s="171"/>
      <c r="E28" s="171"/>
      <c r="F28" s="58" t="s">
        <v>79</v>
      </c>
      <c r="G28" s="120" t="str" cm="1">
        <f t="array" aca="1" ref="G28" ca="1">IF(OR(ISBLANK(G26),G26="N/A"),"",IFERROR(INDEX(INDIRECT(AL26), MATCH(TRUE, EXACT(G26, INDIRECT(AC26)), 0)),""))</f>
        <v/>
      </c>
      <c r="H28" s="121" t="str" cm="1">
        <f t="array" aca="1" ref="H28" ca="1">IF(OR(ISBLANK(H26),H26="N/A"),"",IFERROR(INDEX(INDIRECT(AM26), MATCH(TRUE, EXACT(H26, INDIRECT(AD26)), 0)),""))</f>
        <v/>
      </c>
      <c r="I28" s="121" t="str" cm="1">
        <f t="array" aca="1" ref="I28" ca="1">IF(OR(ISBLANK(I26),I26="N/A"),"",IFERROR(INDEX(INDIRECT(AN26), MATCH(TRUE, EXACT(I26, INDIRECT(AE26)), 0)),""))</f>
        <v/>
      </c>
      <c r="J28" s="121" t="str" cm="1">
        <f t="array" aca="1" ref="J28" ca="1">IF(OR(ISBLANK(J26),J26="N/A"),"",IFERROR(INDEX(INDIRECT(AO26), MATCH(TRUE, EXACT(J26, INDIRECT(AF26)), 0)),""))</f>
        <v/>
      </c>
      <c r="K28" s="121" t="str" cm="1">
        <f t="array" aca="1" ref="K28" ca="1">IF(OR(ISBLANK(K26),K26="N/A"),"",IFERROR(INDEX(INDIRECT(AP26), MATCH(TRUE, EXACT(K26, INDIRECT(AG26)), 0)),""))</f>
        <v/>
      </c>
      <c r="L28" s="121" t="str" cm="1">
        <f t="array" aca="1" ref="L28" ca="1">IF(OR(ISBLANK(L26),L26="N/A"),"",IFERROR(INDEX(INDIRECT(AQ26), MATCH(TRUE, EXACT(L26, INDIRECT(AH26)), 0)),""))</f>
        <v/>
      </c>
      <c r="M28" s="121" t="str" cm="1">
        <f t="array" aca="1" ref="M28" ca="1">IF(OR(ISBLANK(M26),M26="N/A"),"",IFERROR(INDEX(INDIRECT(AR26), MATCH(TRUE, EXACT(M26, INDIRECT(AI26)), 0)),""))</f>
        <v/>
      </c>
      <c r="N28" s="121" t="str" cm="1">
        <f t="array" aca="1" ref="N28" ca="1">IF(OR(ISBLANK(N26),N26="N/A"),"",IFERROR(INDEX(INDIRECT(AS26), MATCH(TRUE, EXACT(N26, INDIRECT(AJ26)), 0)),""))</f>
        <v/>
      </c>
      <c r="O28" s="122" t="str" cm="1">
        <f t="array" aca="1" ref="O28" ca="1">IF(OR(ISBLANK(O26),O26="N/A"),"",IFERROR(INDEX(INDIRECT(AT26), MATCH(TRUE, EXACT(O26, INDIRECT(AK26)), 0)),""))</f>
        <v/>
      </c>
      <c r="P28" s="175"/>
      <c r="Q28" s="177"/>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CO28" s="48"/>
      <c r="CP28" s="48"/>
      <c r="CQ28" s="48"/>
      <c r="CR28" s="48"/>
      <c r="CS28" s="48"/>
      <c r="CT28" s="48"/>
      <c r="CU28" s="48"/>
      <c r="CV28" s="48"/>
      <c r="CW28" s="48"/>
      <c r="CX28" s="48"/>
      <c r="CY28" s="48"/>
      <c r="CZ28" s="48"/>
      <c r="DA28" s="48"/>
      <c r="DB28" s="48"/>
      <c r="DC28" s="48"/>
    </row>
    <row r="29" spans="2:107" ht="21.65" customHeight="1" x14ac:dyDescent="0.35">
      <c r="B29" s="166">
        <v>7</v>
      </c>
      <c r="C29" s="178" t="s">
        <v>46</v>
      </c>
      <c r="D29" s="170" t="str">
        <f>IF(S30=1,"Select an acro type",IF(SUM(T30:AB30)&gt;0,"Code(s) mismatch with acro type",IF(BL30="no","Position 2 must be a from different variation",IF(SUM(CF30:CN30)&gt;0,"Missing minimal component(s)",IF(BM30="no","These bonuses can't be declared together","valid acro")))))</f>
        <v>Select an acro type</v>
      </c>
      <c r="E29" s="170" t="str">
        <f>IF(D29="valid acro",DC30,"")</f>
        <v/>
      </c>
      <c r="F29" s="56" t="s">
        <v>47</v>
      </c>
      <c r="G29" s="5" t="s">
        <v>48</v>
      </c>
      <c r="H29" s="6" t="s">
        <v>49</v>
      </c>
      <c r="I29" s="6" t="s">
        <v>50</v>
      </c>
      <c r="J29" s="6" t="s">
        <v>51</v>
      </c>
      <c r="K29" s="7" t="s">
        <v>52</v>
      </c>
      <c r="L29" s="8" t="s">
        <v>53</v>
      </c>
      <c r="M29" s="8" t="s">
        <v>54</v>
      </c>
      <c r="N29" s="6" t="s">
        <v>55</v>
      </c>
      <c r="O29" s="9" t="s">
        <v>56</v>
      </c>
      <c r="P29" s="123" t="s">
        <v>57</v>
      </c>
      <c r="Q29" s="124" t="s">
        <v>58</v>
      </c>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CO29" s="48"/>
      <c r="CP29" s="48"/>
      <c r="CQ29" s="48"/>
      <c r="CR29" s="48"/>
      <c r="CS29" s="48"/>
      <c r="CT29" s="48"/>
      <c r="CU29" s="48"/>
      <c r="CV29" s="48"/>
      <c r="CW29" s="48"/>
      <c r="CX29" s="48"/>
      <c r="CY29" s="48"/>
      <c r="CZ29" s="48"/>
      <c r="DA29" s="48"/>
      <c r="DB29" s="48"/>
      <c r="DC29" s="48"/>
    </row>
    <row r="30" spans="2:107" ht="22.5" customHeight="1" x14ac:dyDescent="0.35">
      <c r="B30" s="167"/>
      <c r="C30" s="179"/>
      <c r="D30" s="171"/>
      <c r="E30" s="171"/>
      <c r="F30" s="57" t="s">
        <v>77</v>
      </c>
      <c r="G30" s="45"/>
      <c r="H30" s="46"/>
      <c r="I30" s="46"/>
      <c r="J30" s="46"/>
      <c r="K30" s="46"/>
      <c r="L30" s="46"/>
      <c r="M30" s="46"/>
      <c r="N30" s="46"/>
      <c r="O30" s="47"/>
      <c r="P30" s="172" t="str">
        <f>IF(D29="valid acro",CONCATENATE(CO30,"-",G30,IF(H30="","",CONCATENATE("-",H30)),IF(I30="","",CONCATENATE("-",I30)),CONCATENATE("-",J30),IF(K30="","",CONCATENATE("/",K30)),IF(L30="","",CONCATENATE("-",L30)),IF(M30="","",CONCATENATE("-",M30)),IF(N30="","",CONCATENATE("-",N30)),IF(O30="","",CONCATENATE("/",O30))),"")</f>
        <v/>
      </c>
      <c r="Q30" s="173"/>
      <c r="S30" s="48">
        <f>IF(OR(ISBLANK(C29),C29="SELECT TYPE"),1,IF(OR(C29="acro-a",C29="acro-b",C29="acro-c",C29="acro-p"),0))</f>
        <v>1</v>
      </c>
      <c r="T30" s="48" cm="1">
        <f t="array" aca="1" ref="T30" ca="1">IFERROR(_xlfn.XLOOKUP(G30,INDIRECT(AC30),INDIRECT(AC30)),1)</f>
        <v>1</v>
      </c>
      <c r="U30" s="48" cm="1">
        <f t="array" aca="1" ref="U30" ca="1">IFERROR(_xlfn.XLOOKUP(H30,INDIRECT(AD30),INDIRECT(AD30)),1)</f>
        <v>1</v>
      </c>
      <c r="V30" s="48" cm="1">
        <f t="array" aca="1" ref="V30" ca="1">IFERROR(_xlfn.XLOOKUP(I30,INDIRECT(AE30),INDIRECT(AE30)),1)</f>
        <v>1</v>
      </c>
      <c r="W30" s="48" cm="1">
        <f t="array" aca="1" ref="W30" ca="1">IFERROR(_xlfn.XLOOKUP(J30,INDIRECT(AF30),INDIRECT(AF30)),1)</f>
        <v>1</v>
      </c>
      <c r="X30" s="48" cm="1">
        <f t="array" aca="1" ref="X30" ca="1">IFERROR(_xlfn.XLOOKUP(K30,INDIRECT(AG30),INDIRECT(AG30)),1)</f>
        <v>1</v>
      </c>
      <c r="Y30" s="48" cm="1">
        <f t="array" aca="1" ref="Y30" ca="1">IFERROR(_xlfn.XLOOKUP(L30,INDIRECT(AH30),INDIRECT(AH30)),1)</f>
        <v>1</v>
      </c>
      <c r="Z30" s="48" cm="1">
        <f t="array" aca="1" ref="Z30" ca="1">IFERROR(_xlfn.XLOOKUP(M30,INDIRECT(AI30),INDIRECT(AI30)),1)</f>
        <v>1</v>
      </c>
      <c r="AA30" s="48" cm="1">
        <f t="array" aca="1" ref="AA30" ca="1">IFERROR(_xlfn.XLOOKUP(N30,INDIRECT(AJ30),INDIRECT(AJ30)),1)</f>
        <v>1</v>
      </c>
      <c r="AB30" s="48" cm="1">
        <f t="array" aca="1" ref="AB30" ca="1">IFERROR(_xlfn.XLOOKUP(O30,INDIRECT(AK30),INDIRECT(AK30)),1)</f>
        <v>1</v>
      </c>
      <c r="AC30" s="48" t="b">
        <f>IF($C29="Acro-A","Cons_A",IF($C29="Acro-B","Cons_B",IF($C29="Acro-C","Cons_C",IF($C29="Acro-P","Cons_P"))))</f>
        <v>0</v>
      </c>
      <c r="AD30" s="48" t="b">
        <f>IF($C29="Acro-A","Conn_A",IF($C29="Acro-B","Conn_B",IF($C29="Acro-C","Conn_C",IF($C29="Acro-P","Conn_P"))))</f>
        <v>0</v>
      </c>
      <c r="AE30" s="48" t="b">
        <f>IF($C29="Acro-A","Dir_A",IF($C29="Acro-B","Dir_B",IF($C29="Acro-C","Dir_C",IF($C29="Acro-P","Dir_P"))))</f>
        <v>0</v>
      </c>
      <c r="AF30" s="48" t="b">
        <f>IF($C29="Acro-A","Pos1_A",IF($C29="Acro-B","Pos1_B",IF($C29="Acro-C","Pos1_C",IF($C29="Acro-P","Pos1_P"))))</f>
        <v>0</v>
      </c>
      <c r="AG30" s="48" t="b">
        <f>IF($C29="Acro-A","Pos2_A",IF($C29="Acro-B","Pos2_B",IF($C29="Acro-C","Pos2_C",IF($C29="Acro-P","Pos2_P"))))</f>
        <v>0</v>
      </c>
      <c r="AH30" s="48" t="b">
        <f>IF($C29="Acro-A","RotB_A",IF($C29="Acro-B","RotB_B",IF($C29="Acro-C","RotB_C",IF($C29="Acro-P","RotB_P"))))</f>
        <v>0</v>
      </c>
      <c r="AI30" s="48" t="b">
        <f>IF($C29="Acro-A","Rot_A",IF($C29="Acro-B","Rot_B",IF($C29="Acro-C","Rot_C",IF($C29="Acro-P","Rot_P"))))</f>
        <v>0</v>
      </c>
      <c r="AJ30" s="48" t="b">
        <f>IF($C29="Acro-A","Bon1_A",IF($C29="Acro-B","Bon1_B",IF($C29="Acro-C","Bon1_C",IF($C29="Acro-P","Bon1_P"))))</f>
        <v>0</v>
      </c>
      <c r="AK30" s="48" t="b">
        <f>IF($C29="Acro-A","Bon1_A",IF($C29="Acro-B","Bon1_B",IF($C29="Acro-C","Bon1_C",IF($C29="Acro-P","Bon1_P"))))</f>
        <v>0</v>
      </c>
      <c r="AL30" s="48" t="b">
        <f>IF($C29="Acro-A","ConsNot_A",IF($C29="Acro-B","ConsNot_B",IF($C29="Acro-C","ConsNot_C",IF($C29="Acro-P","ConsNot_P"))))</f>
        <v>0</v>
      </c>
      <c r="AM30" s="48" t="b">
        <f>IF($C29="Acro-A","ConnNot_A",IF($C29="Acro-B","ConnNot_B",IF($C29="Acro-C","ConnNot_C",IF($C29="Acro-P","ConnNot_P"))))</f>
        <v>0</v>
      </c>
      <c r="AN30" s="48" t="b">
        <f>IF($C29="Acro-A","DirNot_A",IF($C29="Acro-B","DirNot_B",IF($C29="Acro-C","DirNot_C",IF($C29="Acro-P","DirNot_P"))))</f>
        <v>0</v>
      </c>
      <c r="AO30" s="48" t="b">
        <f>IF($C29="Acro-A","Pos1Not_A",IF($C29="Acro-B","Pos1Not_B",IF($C29="Acro-C","Pos1Not_C",IF($C29="Acro-P","Pos1Not_P"))))</f>
        <v>0</v>
      </c>
      <c r="AP30" s="48" t="b">
        <f>IF($C29="Acro-A","Pos2Not_A",IF($C29="Acro-B","Pos2Not_B",IF($C29="Acro-C","Pos2Not_C",IF($C29="Acro-P","Pos2Not_P"))))</f>
        <v>0</v>
      </c>
      <c r="AQ30" s="48" t="b">
        <f>IF($C29="Acro-A","RotBNot_A",IF($C29="Acro-B","RotBNot_B",IF($C29="Acro-C","RotBNot_C",IF($C29="Acro-P","RotBNot_P"))))</f>
        <v>0</v>
      </c>
      <c r="AR30" s="48" t="b">
        <f>IF($C29="Acro-A","RotNot_A",IF($C29="Acro-B","RotNot_B",IF($C29="Acro-C","RotNot_C",IF($C29="Acro-P","RotNot_P"))))</f>
        <v>0</v>
      </c>
      <c r="AS30" s="48" t="b">
        <f>IF($C29="Acro-A","Bon1Not_A",IF($C29="Acro-B","Bon1Not_B",IF($C29="Acro-C","Bon1Not_C",IF($C29="Acro-P","Bon1Not_P"))))</f>
        <v>0</v>
      </c>
      <c r="AT30" s="48" t="b">
        <f>IF($C29="Acro-A","Bon1Not_A",IF($C29="Acro-B","Bon1Not_B",IF($C29="Acro-C","Bon1Not_C",IF($C29="Acro-P","Bon1Not_P"))))</f>
        <v>0</v>
      </c>
      <c r="AU30" s="48" t="b">
        <f>IF($C29="Acro-A","ConsDD_A",IF($C29="Acro-B","ConsDD_B",IF($C29="Acro-C","ConsDD_C",IF($C29="Acro-P","ConsDD_P"))))</f>
        <v>0</v>
      </c>
      <c r="AV30" s="48" t="b">
        <f>IF($C29="Acro-A","ConnDD_A",IF($C29="Acro-B","ConnDD_B",IF($C29="Acro-C","ConnDD_C",IF($C29="Acro-P","ConnDD_P"))))</f>
        <v>0</v>
      </c>
      <c r="AW30" s="48" t="b">
        <f>IF($C29="Acro-A","DirDD_A",IF($C29="Acro-B","DirDD_B",IF($C29="Acro-C","DirDD_C",IF($C29="Acro-P","DirDD_P"))))</f>
        <v>0</v>
      </c>
      <c r="AX30" s="48" t="b">
        <f>IF($C29="Acro-A","Pos1DD_A",IF($C29="Acro-B","Pos1DD_B",IF($C29="Acro-C","Pos1DD_C",IF($C29="Acro-P","Pos1DD_P"))))</f>
        <v>0</v>
      </c>
      <c r="AY30" s="48" t="b">
        <f>IF($C29="Acro-A","Pos2DD_A",IF($C29="Acro-B","Pos2DD_B",IF($C29="Acro-C","Pos2DD_C",IF($C29="Acro-P","Pos2DD_P"))))</f>
        <v>0</v>
      </c>
      <c r="AZ30" s="48" t="b">
        <f>IF($C29="Acro-A","RotBDD_A",IF($C29="Acro-B","RotBDD_B",IF($C29="Acro-C","RotBDD_C",IF($C29="Acro-P","RotBDD_P"))))</f>
        <v>0</v>
      </c>
      <c r="BA30" s="48" t="b">
        <f>IF($C29="Acro-A","RotDD_A",IF($C29="Acro-B","RotDD_B",IF($C29="Acro-C","RotDD_C",IF($C29="Acro-P","RotDD_P"))))</f>
        <v>0</v>
      </c>
      <c r="BB30" s="48" t="b">
        <f>IF($C29="Acro-A","Bon1DD_A",IF($C29="Acro-B","Bon1DD_B",IF($C29="Acro-C","Bon1DD_C",IF($C29="Acro-P","Bon1DD_P"))))</f>
        <v>0</v>
      </c>
      <c r="BC30" s="48" t="b">
        <f>IF($C29="Acro-A","Bon1DD_A",IF($C29="Acro-B","Bon1DD_B",IF($C29="Acro-C","Bon1DD_C",IF($C29="Acro-P","Bon1DD_P"))))</f>
        <v>0</v>
      </c>
      <c r="BD30" s="48" t="b">
        <f>IF($C29="Acro-A","Pos1Var_A",IF($C29="Acro-B","Pos1Var_B",IF($C29="Acro-C","Pos1Var_C",IF($C29="Acro-P","Pos1Var_P"))))</f>
        <v>0</v>
      </c>
      <c r="BE30" s="48" t="b">
        <f>IF($C29="Acro-A","Pos2Var_A",IF($C29="Acro-B","Pos2Var_B",IF($C29="Acro-C","Pos2Var_C",IF($C29="Acro-P","Pos2Var_P"))))</f>
        <v>0</v>
      </c>
      <c r="BF30" s="48" t="b">
        <f>IF($C29="Acro-A","Bon1Var_A",IF($C29="Acro-B","Bon1Var_B",IF($C29="Acro-C","Bon1Var_C",IF($C29="Acro-P","Bon1Var_P"))))</f>
        <v>0</v>
      </c>
      <c r="BG30" s="48" t="b">
        <f>IF($C29="Acro-A","Bon1Var_A",IF($C29="Acro-B","Bon1Var_B",IF($C29="Acro-C","Bon1Var_C",IF($C29="Acro-P","Bon1Var_P"))))</f>
        <v>0</v>
      </c>
      <c r="BH30" s="48" cm="1">
        <f t="array" aca="1" ref="BH30" ca="1">IFERROR(INDEX(INDIRECT(BD30),MATCH(TRUE,EXACT(J30,INDIRECT(AF30)),0)),0)</f>
        <v>0</v>
      </c>
      <c r="BI30" s="48" cm="1">
        <f t="array" aca="1" ref="BI30" ca="1">IFERROR(INDEX(INDIRECT(BE30),MATCH(TRUE,EXACT(K30,INDIRECT(AG30)),0)),0)</f>
        <v>0</v>
      </c>
      <c r="BJ30" s="48" cm="1">
        <f t="array" aca="1" ref="BJ30" ca="1">IFERROR(INDEX(INDIRECT(BF30),MATCH(TRUE,EXACT(N30,INDIRECT(AJ30)),0)),0)</f>
        <v>0</v>
      </c>
      <c r="BK30" s="48" cm="1">
        <f t="array" aca="1" ref="BK30" ca="1">IFERROR(INDEX(INDIRECT(BG30),MATCH(TRUE,EXACT(O30,INDIRECT(AK30)),0)),0)</f>
        <v>0</v>
      </c>
      <c r="BL30" s="48" t="str">
        <f ca="1">IF(BH30=0,"ok",IF(BH30=BI30,"no","ok"))</f>
        <v>ok</v>
      </c>
      <c r="BM30" s="48" t="str">
        <f ca="1">IF(BJ30=0,"ok",IF(BJ30=BK30,"no","ok"))</f>
        <v>ok</v>
      </c>
      <c r="BN30" s="48" t="str">
        <f>IFERROR(IF(_xlfn.XLOOKUP(AC30,Requirements!$B:$B,Requirements!$C:$C)=0,"no","ok"),"")</f>
        <v/>
      </c>
      <c r="BO30" s="48" t="str">
        <f>IFERROR(IF(_xlfn.XLOOKUP(AD30,Requirements!$B:$B,Requirements!$C:$C)=0,"no","ok"),"")</f>
        <v/>
      </c>
      <c r="BP30" s="48" t="str">
        <f>IFERROR(IF(_xlfn.XLOOKUP(AE30,Requirements!$B:$B,Requirements!$C:$C)=0,"no","ok"),"")</f>
        <v/>
      </c>
      <c r="BQ30" s="48" t="str">
        <f>IFERROR(IF(_xlfn.XLOOKUP(AF30,Requirements!$B:$B,Requirements!$C:$C)=0,"no","ok"),"")</f>
        <v/>
      </c>
      <c r="BR30" s="48" t="str">
        <f>IFERROR(IF(_xlfn.XLOOKUP(AG30,Requirements!$B:$B,Requirements!$C:$C)=0,"no","ok"),"")</f>
        <v/>
      </c>
      <c r="BS30" s="48" t="str">
        <f>IFERROR(IF(_xlfn.XLOOKUP(AH30,Requirements!$B:$B,Requirements!$C:$C)=0,"no","ok"),"")</f>
        <v/>
      </c>
      <c r="BT30" s="48" t="str">
        <f>IFERROR(IF(_xlfn.XLOOKUP(AI30,Requirements!$B:$B,Requirements!$C:$C)=0,"no","ok"),"")</f>
        <v/>
      </c>
      <c r="BU30" s="48" t="str">
        <f>IFERROR(IF(_xlfn.XLOOKUP(AJ30,Requirements!$B:$B,Requirements!$C:$C)=0,"no","ok"),"")</f>
        <v/>
      </c>
      <c r="BV30" s="48" t="str">
        <f>IFERROR(IF(_xlfn.XLOOKUP(AK30,Requirements!$B:$B,Requirements!$C:$C)=0,"no","ok"),"")</f>
        <v/>
      </c>
      <c r="BW30" s="48" t="str">
        <f>IFERROR(IF(_xlfn.XLOOKUP(AC30,Requirements!$B:$B,Requirements!$D:$D)=0,"no","ok"),"")</f>
        <v/>
      </c>
      <c r="BX30" s="48" t="str">
        <f>IFERROR(IF(_xlfn.XLOOKUP(AD30,Requirements!$B:$B,Requirements!$D:$D)=0,"no","ok"),"")</f>
        <v/>
      </c>
      <c r="BY30" s="48" t="str">
        <f>IFERROR(IF(_xlfn.XLOOKUP(AE30,Requirements!$B:$B,Requirements!$D:$D)=0,"no","ok"),"")</f>
        <v/>
      </c>
      <c r="BZ30" s="48" t="str">
        <f>IFERROR(IF(_xlfn.XLOOKUP(AF30,Requirements!$B:$B,Requirements!$D:$D)=0,"no","ok"),"")</f>
        <v/>
      </c>
      <c r="CA30" s="48" t="str">
        <f>IFERROR(IF(_xlfn.XLOOKUP(AG30,Requirements!$B:$B,Requirements!$D:$D)=0,"no","ok"),"")</f>
        <v/>
      </c>
      <c r="CB30" s="48" t="str">
        <f>IFERROR(IF(_xlfn.XLOOKUP(AH30,Requirements!$B:$B,Requirements!$D:$D)=0,"no","ok"),"")</f>
        <v/>
      </c>
      <c r="CC30" s="48" t="str">
        <f>IFERROR(IF(_xlfn.XLOOKUP(AI30,Requirements!$B:$B,Requirements!$D:$D)=0,"no","ok"),"")</f>
        <v/>
      </c>
      <c r="CD30" s="48" t="str">
        <f>IFERROR(IF(_xlfn.XLOOKUP(AJ30,Requirements!$B:$B,Requirements!$D:$D)=0,"no","ok"),"")</f>
        <v/>
      </c>
      <c r="CE30" s="48" t="str">
        <f>IFERROR(IF(_xlfn.XLOOKUP(AK30,Requirements!$B:$B,Requirements!$D:$D)=0,"no","ok"),"")</f>
        <v/>
      </c>
      <c r="CF30" s="48">
        <f t="shared" ref="CF30:CN30" si="6">IF(AND(BW30="ok",ISBLANK(G30)),1,0)</f>
        <v>0</v>
      </c>
      <c r="CG30" s="48">
        <f t="shared" si="6"/>
        <v>0</v>
      </c>
      <c r="CH30" s="48">
        <f t="shared" si="6"/>
        <v>0</v>
      </c>
      <c r="CI30" s="48">
        <f t="shared" si="6"/>
        <v>0</v>
      </c>
      <c r="CJ30" s="48">
        <f t="shared" si="6"/>
        <v>0</v>
      </c>
      <c r="CK30" s="48">
        <f t="shared" si="6"/>
        <v>0</v>
      </c>
      <c r="CL30" s="48">
        <f t="shared" si="6"/>
        <v>0</v>
      </c>
      <c r="CM30" s="48">
        <f t="shared" si="6"/>
        <v>0</v>
      </c>
      <c r="CN30" s="48">
        <f t="shared" si="6"/>
        <v>0</v>
      </c>
      <c r="CO30" s="48" t="str">
        <f>IF(NOT(C29="SELECT TYPE"),RIGHT(C29,1),"")</f>
        <v/>
      </c>
      <c r="CP30" s="48" t="str">
        <f ca="1">IF(BH30=0,"",CONCATENATE(CO30,"&amp;",BH30))</f>
        <v/>
      </c>
      <c r="CQ30" s="48" t="str">
        <f ca="1">IF(BI30=0,"",CONCATENATE(CO30,"&amp;",BI30))</f>
        <v/>
      </c>
      <c r="CR30" s="48" t="str">
        <f ca="1">IF(LEN(CP30)=0,"",COUNTIF($CP$6:$CQ$50,CP30))</f>
        <v/>
      </c>
      <c r="CS30" s="48" t="str">
        <f ca="1">IF(LEN(CQ30)=0,"",COUNTIF($CP$6:$CQ$50,CQ30))</f>
        <v/>
      </c>
      <c r="CT30" s="48" t="str">
        <f ca="1">IF(T30&lt;=1,"",CONCATENATE(CO30,"&amp;",T30))</f>
        <v/>
      </c>
      <c r="CU30" s="48" t="str">
        <f ca="1">IF(LEN(CT30)=0,"",COUNTIF($CT$6:$CT$50,CT30))</f>
        <v/>
      </c>
      <c r="CV30" s="48" t="str">
        <f ca="1">IF(U30&lt;=1,"",CONCATENATE(CO30,"&amp;",U30))</f>
        <v/>
      </c>
      <c r="CW30" s="48" t="str">
        <f ca="1">IF(LEN(CV30)=0,"",COUNTIF($CV$6:$CV$50,CV30))</f>
        <v/>
      </c>
      <c r="CX30" s="48">
        <f ca="1">IF(LEN(CR30)=0,0,IF(CR30&gt;1,1,0))</f>
        <v>0</v>
      </c>
      <c r="CY30" s="48">
        <f ca="1">IF(LEN(CS30)=0,0,IF(CS30&gt;1,1,0))</f>
        <v>0</v>
      </c>
      <c r="CZ30" s="48">
        <f ca="1">IF(LEN(CU30)=0,0,IF(CU30&gt;1,1,0))</f>
        <v>0</v>
      </c>
      <c r="DA30" s="48">
        <f ca="1">IF(LEN(CW30)=0,0,IF(CW30&gt;1,1,0))</f>
        <v>0</v>
      </c>
      <c r="DB30" s="48" t="b">
        <f>IF(CO30="A",IF(OR(CX30&gt;0,CY30&gt;0),1,0),IF(CO30="B",IF(OR(CZ30&gt;0,DA30&gt;0),1,0),IF(CO30="C",IF(CZ30&gt;0,1,0),IF(CO30="P",IF(OR(CX30&gt;0,CY30&gt;0,CZ30&gt;0,DA30&gt;0),1,0)))))</f>
        <v>0</v>
      </c>
      <c r="DC30" s="48" t="str">
        <f>IF(DB30&gt;0,"Warning: this acro is the 'same' as another one in the same group","distinct acro")</f>
        <v>Warning: this acro is the 'same' as another one in the same group</v>
      </c>
    </row>
    <row r="31" spans="2:107" ht="16.5" customHeight="1" x14ac:dyDescent="0.35">
      <c r="B31" s="167"/>
      <c r="C31" s="179"/>
      <c r="D31" s="171"/>
      <c r="E31" s="171"/>
      <c r="F31" s="57" t="s">
        <v>78</v>
      </c>
      <c r="G31" s="117" t="str" cm="1">
        <f t="array" aca="1" ref="G31" ca="1">IF(OR(ISBLANK(G30),G30="N/A"),"",IFERROR(INDEX(INDIRECT(AU30), MATCH(TRUE, EXACT(G30, INDIRECT(AC30)), 0)),0))</f>
        <v/>
      </c>
      <c r="H31" s="118" t="str" cm="1">
        <f t="array" aca="1" ref="H31" ca="1">IF(OR(ISBLANK(H30),H30="N/A"),"",IFERROR(INDEX(INDIRECT(AV30), MATCH(TRUE, EXACT(H30, INDIRECT(AD30)), 0)),0))</f>
        <v/>
      </c>
      <c r="I31" s="118" t="str" cm="1">
        <f t="array" aca="1" ref="I31" ca="1">IF(OR(ISBLANK(I30),I30="N/A"),"",IFERROR(INDEX(INDIRECT(AW30), MATCH(TRUE, EXACT(I30, INDIRECT(AE30)), 0)),0))</f>
        <v/>
      </c>
      <c r="J31" s="118" t="str" cm="1">
        <f t="array" aca="1" ref="J31" ca="1">IF(OR(ISBLANK(J30),J30="N/A"),"",IFERROR(INDEX(INDIRECT(AX30), MATCH(TRUE, EXACT(J30, INDIRECT(AF30)), 0)),0))</f>
        <v/>
      </c>
      <c r="K31" s="118" t="str" cm="1">
        <f t="array" aca="1" ref="K31" ca="1">IF(OR(ISBLANK(K30),K30="N/A"),"",IFERROR(INDEX(INDIRECT(AY30), MATCH(TRUE, EXACT(K30, INDIRECT(AG30)), 0)),0))</f>
        <v/>
      </c>
      <c r="L31" s="118" t="str" cm="1">
        <f t="array" aca="1" ref="L31" ca="1">IF(OR(ISBLANK(L30),L30="N/A"),"",IFERROR(INDEX(INDIRECT(AZ30), MATCH(TRUE, EXACT(L30, INDIRECT(AH30)), 0)),0))</f>
        <v/>
      </c>
      <c r="M31" s="118" t="str" cm="1">
        <f t="array" aca="1" ref="M31" ca="1">IF(OR(ISBLANK(M30),M30="N/A"),"",IFERROR(INDEX(INDIRECT(BA30), MATCH(TRUE, EXACT(M30, INDIRECT(AI30)), 0)),0))</f>
        <v/>
      </c>
      <c r="N31" s="118" t="str" cm="1">
        <f t="array" aca="1" ref="N31" ca="1">IF(OR(ISBLANK(N30),N30="N/A"),"",IFERROR(INDEX(INDIRECT(BB30), MATCH(TRUE, EXACT(N30, INDIRECT(AJ30)), 0)),0))</f>
        <v/>
      </c>
      <c r="O31" s="119" t="str" cm="1">
        <f t="array" aca="1" ref="O31" ca="1">IF(OR(ISBLANK(O30),O30="N/A"),"",IFERROR(INDEX(INDIRECT(BC30), MATCH(TRUE, EXACT(O30, INDIRECT(AK30)), 0)),0))</f>
        <v/>
      </c>
      <c r="P31" s="174" t="str">
        <f>IF(D29="valid acro",SUM(G31:O31),IF(D29="select an acro type","select type first","correct error(s)"))</f>
        <v>select type first</v>
      </c>
      <c r="Q31" s="176" t="str">
        <f>IF(D29="valid acro",P31+0.5,IF(D29="select an acro type","select type first","correct error(s)"))</f>
        <v>select type first</v>
      </c>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CO31" s="48"/>
      <c r="CP31" s="48"/>
      <c r="CQ31" s="48"/>
      <c r="CR31" s="48"/>
      <c r="CS31" s="48"/>
      <c r="CT31" s="48"/>
      <c r="CU31" s="48"/>
      <c r="CV31" s="48"/>
      <c r="CW31" s="48"/>
      <c r="CX31" s="48"/>
      <c r="CY31" s="48"/>
      <c r="CZ31" s="48"/>
      <c r="DA31" s="48"/>
      <c r="DB31" s="48"/>
      <c r="DC31" s="48"/>
    </row>
    <row r="32" spans="2:107" ht="33" customHeight="1" x14ac:dyDescent="0.35">
      <c r="B32" s="181"/>
      <c r="C32" s="180"/>
      <c r="D32" s="182"/>
      <c r="E32" s="182"/>
      <c r="F32" s="58" t="s">
        <v>79</v>
      </c>
      <c r="G32" s="120" t="str" cm="1">
        <f t="array" aca="1" ref="G32" ca="1">IF(OR(ISBLANK(G30),G30="N/A"),"",IFERROR(INDEX(INDIRECT(AL30), MATCH(TRUE, EXACT(G30, INDIRECT(AC30)), 0)),""))</f>
        <v/>
      </c>
      <c r="H32" s="121" t="str" cm="1">
        <f t="array" aca="1" ref="H32" ca="1">IF(OR(ISBLANK(H30),H30="N/A"),"",IFERROR(INDEX(INDIRECT(AM30), MATCH(TRUE, EXACT(H30, INDIRECT(AD30)), 0)),""))</f>
        <v/>
      </c>
      <c r="I32" s="121" t="str" cm="1">
        <f t="array" aca="1" ref="I32" ca="1">IF(OR(ISBLANK(I30),I30="N/A"),"",IFERROR(INDEX(INDIRECT(AN30), MATCH(TRUE, EXACT(I30, INDIRECT(AE30)), 0)),""))</f>
        <v/>
      </c>
      <c r="J32" s="121" t="str" cm="1">
        <f t="array" aca="1" ref="J32" ca="1">IF(OR(ISBLANK(J30),J30="N/A"),"",IFERROR(INDEX(INDIRECT(AO30), MATCH(TRUE, EXACT(J30, INDIRECT(AF30)), 0)),""))</f>
        <v/>
      </c>
      <c r="K32" s="121" t="str" cm="1">
        <f t="array" aca="1" ref="K32" ca="1">IF(OR(ISBLANK(K30),K30="N/A"),"",IFERROR(INDEX(INDIRECT(AP30), MATCH(TRUE, EXACT(K30, INDIRECT(AG30)), 0)),""))</f>
        <v/>
      </c>
      <c r="L32" s="121" t="str" cm="1">
        <f t="array" aca="1" ref="L32" ca="1">IF(OR(ISBLANK(L30),L30="N/A"),"",IFERROR(INDEX(INDIRECT(AQ30), MATCH(TRUE, EXACT(L30, INDIRECT(AH30)), 0)),""))</f>
        <v/>
      </c>
      <c r="M32" s="121" t="str" cm="1">
        <f t="array" aca="1" ref="M32" ca="1">IF(OR(ISBLANK(M30),M30="N/A"),"",IFERROR(INDEX(INDIRECT(AR30), MATCH(TRUE, EXACT(M30, INDIRECT(AI30)), 0)),""))</f>
        <v/>
      </c>
      <c r="N32" s="121" t="str" cm="1">
        <f t="array" aca="1" ref="N32" ca="1">IF(OR(ISBLANK(N30),N30="N/A"),"",IFERROR(INDEX(INDIRECT(AS30), MATCH(TRUE, EXACT(N30, INDIRECT(AJ30)), 0)),""))</f>
        <v/>
      </c>
      <c r="O32" s="122" t="str" cm="1">
        <f t="array" aca="1" ref="O32" ca="1">IF(OR(ISBLANK(O30),O30="N/A"),"",IFERROR(INDEX(INDIRECT(AT30), MATCH(TRUE, EXACT(O30, INDIRECT(AK30)), 0)),""))</f>
        <v/>
      </c>
      <c r="P32" s="175"/>
      <c r="Q32" s="177"/>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CO32" s="48"/>
      <c r="CP32" s="48"/>
      <c r="CQ32" s="48"/>
      <c r="CR32" s="48"/>
      <c r="CS32" s="48"/>
      <c r="CT32" s="48"/>
      <c r="CU32" s="48"/>
      <c r="CV32" s="48"/>
      <c r="CW32" s="48"/>
      <c r="CX32" s="48"/>
      <c r="CY32" s="48"/>
      <c r="CZ32" s="48"/>
      <c r="DA32" s="48"/>
      <c r="DB32" s="48"/>
      <c r="DC32" s="48"/>
    </row>
    <row r="33" spans="7:107" ht="15.75" customHeight="1" x14ac:dyDescent="0.35">
      <c r="G33" s="50"/>
      <c r="H33" s="50"/>
      <c r="I33" s="50"/>
      <c r="J33" s="50"/>
      <c r="K33" s="51"/>
      <c r="L33" s="50"/>
      <c r="M33" s="50"/>
      <c r="N33" s="50"/>
      <c r="O33" s="50"/>
      <c r="P33" s="52"/>
      <c r="Q33" s="52"/>
      <c r="CO33" s="48"/>
      <c r="CP33" s="48"/>
      <c r="CQ33" s="48"/>
      <c r="CR33" s="48"/>
      <c r="CS33" s="48"/>
      <c r="CT33" s="48"/>
      <c r="CU33" s="48"/>
      <c r="CV33" s="48"/>
      <c r="CW33" s="48"/>
      <c r="CX33" s="48"/>
      <c r="CY33" s="48"/>
      <c r="CZ33" s="48"/>
      <c r="DA33" s="48"/>
      <c r="DB33" s="48"/>
      <c r="DC33" s="48"/>
    </row>
    <row r="34" spans="7:107" ht="15.5" x14ac:dyDescent="0.35">
      <c r="G34" s="50"/>
      <c r="H34" s="50"/>
      <c r="I34" s="50"/>
      <c r="J34" s="50"/>
      <c r="K34" s="51"/>
      <c r="L34" s="50"/>
      <c r="M34" s="50"/>
      <c r="N34" s="50"/>
      <c r="O34" s="50"/>
      <c r="P34" s="52"/>
      <c r="Q34" s="52"/>
      <c r="CO34" s="48"/>
      <c r="CP34" s="48"/>
      <c r="CQ34" s="48"/>
      <c r="CR34" s="48"/>
      <c r="CS34" s="48"/>
      <c r="CT34" s="48"/>
      <c r="CU34" s="48"/>
      <c r="CV34" s="48"/>
      <c r="CW34" s="48"/>
      <c r="CX34" s="48"/>
      <c r="CY34" s="48"/>
      <c r="CZ34" s="48"/>
      <c r="DA34" s="48"/>
      <c r="DB34" s="48"/>
      <c r="DC34" s="48"/>
    </row>
    <row r="35" spans="7:107" ht="15.5" x14ac:dyDescent="0.35">
      <c r="G35" s="50"/>
      <c r="H35" s="50"/>
      <c r="I35" s="50"/>
      <c r="J35" s="50"/>
      <c r="K35" s="51"/>
      <c r="L35" s="50"/>
      <c r="M35" s="50"/>
      <c r="N35" s="50"/>
      <c r="O35" s="50"/>
      <c r="P35" s="52"/>
      <c r="Q35" s="52"/>
      <c r="CO35" s="48"/>
      <c r="CP35" s="48"/>
      <c r="CQ35" s="48"/>
      <c r="CR35" s="48"/>
      <c r="CS35" s="48"/>
      <c r="CT35" s="48"/>
      <c r="CU35" s="48"/>
      <c r="CV35" s="48"/>
      <c r="CW35" s="48"/>
      <c r="CX35" s="48"/>
      <c r="CY35" s="48"/>
      <c r="CZ35" s="48"/>
      <c r="DA35" s="48"/>
      <c r="DB35" s="48"/>
      <c r="DC35" s="48"/>
    </row>
    <row r="36" spans="7:107" ht="15.5" x14ac:dyDescent="0.35">
      <c r="G36" s="50"/>
      <c r="H36" s="50"/>
      <c r="I36" s="50"/>
      <c r="J36" s="50"/>
      <c r="K36" s="51"/>
      <c r="L36" s="50"/>
      <c r="M36" s="50"/>
      <c r="N36" s="50"/>
      <c r="O36" s="50"/>
      <c r="P36" s="52"/>
      <c r="Q36" s="52"/>
      <c r="CO36" s="48"/>
      <c r="CP36" s="48"/>
      <c r="CQ36" s="48"/>
      <c r="CR36" s="48"/>
      <c r="CS36" s="48"/>
      <c r="CT36" s="48"/>
      <c r="CU36" s="48"/>
      <c r="CV36" s="48"/>
      <c r="CW36" s="48"/>
      <c r="CX36" s="48"/>
      <c r="CY36" s="48"/>
      <c r="CZ36" s="48"/>
      <c r="DA36" s="48"/>
      <c r="DB36" s="48"/>
      <c r="DC36" s="48"/>
    </row>
    <row r="37" spans="7:107" ht="15.75" customHeight="1" x14ac:dyDescent="0.35">
      <c r="G37" s="50"/>
      <c r="H37" s="50"/>
      <c r="I37" s="50"/>
      <c r="J37" s="50"/>
      <c r="K37" s="51"/>
      <c r="L37" s="50"/>
      <c r="M37" s="50"/>
      <c r="N37" s="50"/>
      <c r="O37" s="50"/>
      <c r="P37" s="52"/>
      <c r="Q37" s="52"/>
      <c r="CO37" s="48"/>
      <c r="CP37" s="48"/>
      <c r="CQ37" s="48"/>
      <c r="CR37" s="48"/>
      <c r="CS37" s="48"/>
      <c r="CT37" s="48"/>
      <c r="CU37" s="48"/>
      <c r="CV37" s="48"/>
      <c r="CW37" s="48"/>
      <c r="CX37" s="48"/>
      <c r="CY37" s="48"/>
      <c r="CZ37" s="48"/>
      <c r="DA37" s="48"/>
      <c r="DB37" s="48"/>
      <c r="DC37" s="48"/>
    </row>
    <row r="38" spans="7:107" ht="15.5" x14ac:dyDescent="0.35">
      <c r="G38" s="50"/>
      <c r="H38" s="50"/>
      <c r="I38" s="50"/>
      <c r="J38" s="50"/>
      <c r="K38" s="51"/>
      <c r="L38" s="50"/>
      <c r="M38" s="50"/>
      <c r="N38" s="50"/>
      <c r="O38" s="50"/>
      <c r="P38" s="52"/>
      <c r="Q38" s="52"/>
      <c r="CO38" s="48"/>
      <c r="CP38" s="48"/>
      <c r="CQ38" s="48"/>
      <c r="CR38" s="48"/>
      <c r="CS38" s="48"/>
      <c r="CT38" s="48"/>
      <c r="CU38" s="48"/>
      <c r="CV38" s="48"/>
      <c r="CW38" s="48"/>
      <c r="CX38" s="48"/>
      <c r="CY38" s="48"/>
      <c r="CZ38" s="48"/>
      <c r="DA38" s="48"/>
      <c r="DB38" s="48"/>
      <c r="DC38" s="48"/>
    </row>
    <row r="39" spans="7:107" ht="15.5" x14ac:dyDescent="0.35">
      <c r="G39" s="50"/>
      <c r="H39" s="50"/>
      <c r="I39" s="50"/>
      <c r="J39" s="50"/>
      <c r="K39" s="51"/>
      <c r="L39" s="50"/>
      <c r="M39" s="50"/>
      <c r="N39" s="50"/>
      <c r="O39" s="50"/>
      <c r="P39" s="52"/>
      <c r="Q39" s="52"/>
      <c r="CO39" s="48"/>
      <c r="CP39" s="48"/>
      <c r="CQ39" s="48"/>
      <c r="CR39" s="48"/>
      <c r="CS39" s="48"/>
      <c r="CT39" s="48"/>
      <c r="CU39" s="48"/>
      <c r="CV39" s="48"/>
      <c r="CW39" s="48"/>
      <c r="CX39" s="48"/>
      <c r="CY39" s="48"/>
      <c r="CZ39" s="48"/>
      <c r="DA39" s="48"/>
      <c r="DB39" s="48"/>
      <c r="DC39" s="48"/>
    </row>
    <row r="40" spans="7:107" ht="15.5" x14ac:dyDescent="0.35">
      <c r="G40" s="50"/>
      <c r="H40" s="50"/>
      <c r="I40" s="50"/>
      <c r="J40" s="50"/>
      <c r="K40" s="51"/>
      <c r="L40" s="50"/>
      <c r="M40" s="50"/>
      <c r="N40" s="50"/>
      <c r="O40" s="50"/>
      <c r="P40" s="52"/>
      <c r="Q40" s="52"/>
      <c r="CO40" s="48"/>
      <c r="CP40" s="48"/>
      <c r="CQ40" s="48"/>
      <c r="CR40" s="48"/>
      <c r="CS40" s="48"/>
      <c r="CT40" s="48"/>
      <c r="CU40" s="48"/>
      <c r="CV40" s="48"/>
      <c r="CW40" s="48"/>
      <c r="CX40" s="48"/>
      <c r="CY40" s="48"/>
      <c r="CZ40" s="48"/>
      <c r="DA40" s="48"/>
      <c r="DB40" s="48"/>
      <c r="DC40" s="48"/>
    </row>
    <row r="41" spans="7:107" ht="15.75" customHeight="1" x14ac:dyDescent="0.35">
      <c r="G41" s="50"/>
      <c r="H41" s="50"/>
      <c r="I41" s="50"/>
      <c r="J41" s="50"/>
      <c r="K41" s="51"/>
      <c r="L41" s="50"/>
      <c r="M41" s="50"/>
      <c r="N41" s="50"/>
      <c r="O41" s="50"/>
      <c r="P41" s="52"/>
      <c r="Q41" s="52"/>
      <c r="CO41" s="48"/>
      <c r="CP41" s="48"/>
      <c r="CQ41" s="48"/>
      <c r="CR41" s="48"/>
      <c r="CS41" s="48"/>
      <c r="CT41" s="48"/>
      <c r="CU41" s="48"/>
      <c r="CV41" s="48"/>
      <c r="CW41" s="48"/>
      <c r="CX41" s="48"/>
      <c r="CY41" s="48"/>
      <c r="CZ41" s="48"/>
      <c r="DA41" s="48"/>
      <c r="DB41" s="48"/>
      <c r="DC41" s="48"/>
    </row>
    <row r="42" spans="7:107" ht="15.5" x14ac:dyDescent="0.35">
      <c r="G42" s="50"/>
      <c r="H42" s="50"/>
      <c r="I42" s="50"/>
      <c r="J42" s="50"/>
      <c r="K42" s="51"/>
      <c r="L42" s="50"/>
      <c r="M42" s="50"/>
      <c r="N42" s="50"/>
      <c r="O42" s="50"/>
      <c r="P42" s="52"/>
      <c r="Q42" s="52"/>
      <c r="CO42" s="48"/>
      <c r="CP42" s="48"/>
      <c r="CQ42" s="48"/>
      <c r="CR42" s="48"/>
      <c r="CS42" s="48"/>
      <c r="CT42" s="48"/>
      <c r="CU42" s="48"/>
      <c r="CV42" s="48"/>
      <c r="CW42" s="48"/>
      <c r="CX42" s="48"/>
      <c r="CY42" s="48"/>
      <c r="CZ42" s="48"/>
      <c r="DA42" s="48"/>
      <c r="DB42" s="48"/>
      <c r="DC42" s="48"/>
    </row>
    <row r="43" spans="7:107" ht="15.5" x14ac:dyDescent="0.35">
      <c r="G43" s="50"/>
      <c r="H43" s="50"/>
      <c r="I43" s="50"/>
      <c r="J43" s="50"/>
      <c r="K43" s="51"/>
      <c r="L43" s="50"/>
      <c r="M43" s="50"/>
      <c r="N43" s="50"/>
      <c r="O43" s="50"/>
      <c r="P43" s="52"/>
      <c r="Q43" s="52"/>
      <c r="CO43" s="48"/>
      <c r="CP43" s="48"/>
      <c r="CQ43" s="48"/>
      <c r="CR43" s="48"/>
      <c r="CS43" s="48"/>
      <c r="CT43" s="48"/>
      <c r="CU43" s="48"/>
      <c r="CV43" s="48"/>
      <c r="CW43" s="48"/>
      <c r="CX43" s="48"/>
      <c r="CY43" s="48"/>
      <c r="CZ43" s="48"/>
      <c r="DA43" s="48"/>
      <c r="DB43" s="48"/>
      <c r="DC43" s="48"/>
    </row>
    <row r="44" spans="7:107" ht="15.5" x14ac:dyDescent="0.35">
      <c r="G44" s="50"/>
      <c r="H44" s="50"/>
      <c r="I44" s="50"/>
      <c r="J44" s="50"/>
      <c r="K44" s="51"/>
      <c r="L44" s="50"/>
      <c r="M44" s="50"/>
      <c r="N44" s="50"/>
      <c r="O44" s="50"/>
      <c r="P44" s="52"/>
      <c r="Q44" s="52"/>
      <c r="CO44" s="48"/>
      <c r="CP44" s="48"/>
      <c r="CQ44" s="48"/>
      <c r="CR44" s="48"/>
      <c r="CS44" s="48"/>
      <c r="CT44" s="48"/>
      <c r="CU44" s="48"/>
      <c r="CV44" s="48"/>
      <c r="CW44" s="48"/>
      <c r="CX44" s="48"/>
      <c r="CY44" s="48"/>
      <c r="CZ44" s="48"/>
      <c r="DA44" s="48"/>
      <c r="DB44" s="48"/>
      <c r="DC44" s="48"/>
    </row>
    <row r="45" spans="7:107" ht="15.75" customHeight="1" x14ac:dyDescent="0.35">
      <c r="G45" s="50"/>
      <c r="H45" s="50"/>
      <c r="I45" s="50"/>
      <c r="J45" s="50"/>
      <c r="K45" s="51"/>
      <c r="L45" s="50"/>
      <c r="M45" s="50"/>
      <c r="N45" s="50"/>
      <c r="O45" s="50"/>
      <c r="P45" s="52"/>
      <c r="Q45" s="52"/>
      <c r="CO45" s="48"/>
      <c r="CP45" s="48"/>
      <c r="CQ45" s="48"/>
      <c r="CR45" s="48"/>
      <c r="CS45" s="48"/>
      <c r="CT45" s="48"/>
      <c r="CU45" s="48"/>
      <c r="CV45" s="48"/>
      <c r="CW45" s="48"/>
      <c r="CX45" s="48"/>
      <c r="CY45" s="48"/>
      <c r="CZ45" s="48"/>
      <c r="DA45" s="48"/>
      <c r="DB45" s="48"/>
      <c r="DC45" s="48"/>
    </row>
    <row r="46" spans="7:107" ht="15.5" x14ac:dyDescent="0.35">
      <c r="G46" s="50"/>
      <c r="H46" s="50"/>
      <c r="I46" s="50"/>
      <c r="J46" s="50"/>
      <c r="K46" s="51"/>
      <c r="L46" s="50"/>
      <c r="M46" s="50"/>
      <c r="N46" s="50"/>
      <c r="O46" s="50"/>
      <c r="P46" s="52"/>
      <c r="Q46" s="52"/>
      <c r="CO46" s="48"/>
      <c r="CP46" s="48"/>
      <c r="CQ46" s="48"/>
      <c r="CR46" s="48"/>
      <c r="CS46" s="48"/>
      <c r="CT46" s="48"/>
      <c r="CU46" s="48"/>
      <c r="CV46" s="48"/>
      <c r="CW46" s="48"/>
      <c r="CX46" s="48"/>
      <c r="CY46" s="48"/>
      <c r="CZ46" s="48"/>
      <c r="DA46" s="48"/>
      <c r="DB46" s="48"/>
      <c r="DC46" s="48"/>
    </row>
    <row r="47" spans="7:107" ht="15.5" x14ac:dyDescent="0.35">
      <c r="G47" s="50"/>
      <c r="H47" s="50"/>
      <c r="I47" s="50"/>
      <c r="J47" s="50"/>
      <c r="K47" s="51"/>
      <c r="L47" s="50"/>
      <c r="M47" s="50"/>
      <c r="N47" s="50"/>
      <c r="O47" s="50"/>
      <c r="P47" s="52"/>
      <c r="Q47" s="52"/>
      <c r="CO47" s="48"/>
      <c r="CP47" s="48"/>
      <c r="CQ47" s="48"/>
      <c r="CR47" s="48"/>
      <c r="CS47" s="48"/>
      <c r="CT47" s="48"/>
      <c r="CU47" s="48"/>
      <c r="CV47" s="48"/>
      <c r="CW47" s="48"/>
      <c r="CX47" s="48"/>
      <c r="CY47" s="48"/>
      <c r="CZ47" s="48"/>
      <c r="DA47" s="48"/>
      <c r="DB47" s="48"/>
      <c r="DC47" s="48"/>
    </row>
    <row r="48" spans="7:107" ht="15.5" x14ac:dyDescent="0.35">
      <c r="G48" s="50"/>
      <c r="H48" s="50"/>
      <c r="I48" s="50"/>
      <c r="J48" s="50"/>
      <c r="K48" s="51"/>
      <c r="L48" s="50"/>
      <c r="M48" s="50"/>
      <c r="N48" s="50"/>
      <c r="O48" s="50"/>
      <c r="P48" s="52"/>
      <c r="Q48" s="52"/>
      <c r="CO48" s="48"/>
      <c r="CP48" s="48"/>
      <c r="CQ48" s="48"/>
      <c r="CR48" s="48"/>
      <c r="CS48" s="48"/>
      <c r="CT48" s="48"/>
      <c r="CU48" s="48"/>
      <c r="CV48" s="48"/>
      <c r="CW48" s="48"/>
      <c r="CX48" s="48"/>
      <c r="CY48" s="48"/>
      <c r="CZ48" s="48"/>
      <c r="DA48" s="48"/>
      <c r="DB48" s="48"/>
      <c r="DC48" s="48"/>
    </row>
    <row r="49" spans="7:107" ht="15.75" customHeight="1" x14ac:dyDescent="0.35">
      <c r="G49" s="50"/>
      <c r="H49" s="50"/>
      <c r="I49" s="50"/>
      <c r="J49" s="50"/>
      <c r="K49" s="51"/>
      <c r="L49" s="50"/>
      <c r="M49" s="50"/>
      <c r="N49" s="50"/>
      <c r="O49" s="50"/>
      <c r="P49" s="52"/>
      <c r="Q49" s="52"/>
      <c r="CO49" s="48"/>
      <c r="CP49" s="48"/>
      <c r="CQ49" s="48"/>
      <c r="CR49" s="48"/>
      <c r="CS49" s="48"/>
      <c r="CT49" s="48"/>
      <c r="CU49" s="48"/>
      <c r="CV49" s="48"/>
      <c r="CW49" s="48"/>
      <c r="CX49" s="48"/>
      <c r="CY49" s="48"/>
      <c r="CZ49" s="48"/>
      <c r="DA49" s="48"/>
      <c r="DB49" s="48"/>
      <c r="DC49" s="48"/>
    </row>
    <row r="50" spans="7:107" ht="15.75" customHeight="1" x14ac:dyDescent="0.35">
      <c r="G50" s="50"/>
      <c r="H50" s="50"/>
      <c r="I50" s="50"/>
      <c r="J50" s="50"/>
      <c r="K50" s="51"/>
      <c r="L50" s="50"/>
      <c r="M50" s="50"/>
      <c r="N50" s="50"/>
      <c r="O50" s="50"/>
      <c r="P50" s="52"/>
      <c r="Q50" s="52"/>
      <c r="CO50" s="48"/>
      <c r="CP50" s="48"/>
      <c r="CQ50" s="48"/>
      <c r="CR50" s="48"/>
      <c r="CS50" s="48"/>
      <c r="CT50" s="48"/>
      <c r="CU50" s="48"/>
      <c r="CV50" s="48"/>
      <c r="CW50" s="48"/>
      <c r="CX50" s="48"/>
      <c r="CY50" s="48"/>
      <c r="CZ50" s="48"/>
      <c r="DA50" s="48"/>
      <c r="DB50" s="48"/>
      <c r="DC50" s="48"/>
    </row>
    <row r="51" spans="7:107" ht="15.75" customHeight="1" x14ac:dyDescent="0.35">
      <c r="G51" s="50"/>
      <c r="H51" s="50"/>
      <c r="I51" s="50"/>
      <c r="J51" s="50"/>
      <c r="K51" s="51"/>
      <c r="L51" s="50"/>
      <c r="M51" s="50"/>
      <c r="N51" s="50"/>
      <c r="O51" s="50"/>
      <c r="P51" s="52"/>
      <c r="Q51" s="52"/>
      <c r="CO51" s="48"/>
      <c r="CP51" s="48"/>
      <c r="CQ51" s="48"/>
      <c r="CR51" s="48"/>
      <c r="CS51" s="48"/>
      <c r="CT51" s="48"/>
      <c r="CU51" s="48"/>
      <c r="CV51" s="48"/>
      <c r="CW51" s="48"/>
      <c r="CX51" s="48"/>
      <c r="CY51" s="48"/>
      <c r="CZ51" s="48"/>
      <c r="DA51" s="48"/>
      <c r="DB51" s="48"/>
      <c r="DC51" s="48"/>
    </row>
    <row r="52" spans="7:107" ht="15.75" customHeight="1" x14ac:dyDescent="0.35">
      <c r="G52" s="50"/>
      <c r="H52" s="50"/>
      <c r="I52" s="50"/>
      <c r="J52" s="50"/>
      <c r="K52" s="51"/>
      <c r="L52" s="50"/>
      <c r="M52" s="50"/>
      <c r="N52" s="50"/>
      <c r="O52" s="50"/>
      <c r="P52" s="52"/>
      <c r="Q52" s="52"/>
      <c r="CO52" s="48"/>
      <c r="CP52" s="48"/>
      <c r="CQ52" s="48"/>
      <c r="CR52" s="48"/>
      <c r="CS52" s="48"/>
      <c r="CT52" s="48"/>
      <c r="CU52" s="48"/>
      <c r="CV52" s="48"/>
      <c r="CW52" s="48"/>
      <c r="CX52" s="48"/>
      <c r="CY52" s="48"/>
      <c r="CZ52" s="48"/>
      <c r="DA52" s="48"/>
      <c r="DB52" s="48"/>
      <c r="DC52" s="48"/>
    </row>
    <row r="53" spans="7:107" ht="15.75" customHeight="1" x14ac:dyDescent="0.35">
      <c r="G53" s="50"/>
      <c r="H53" s="50"/>
      <c r="I53" s="50"/>
      <c r="J53" s="50"/>
      <c r="K53" s="51"/>
      <c r="L53" s="50"/>
      <c r="M53" s="50"/>
      <c r="N53" s="50"/>
      <c r="O53" s="50"/>
      <c r="P53" s="52"/>
      <c r="Q53" s="52"/>
      <c r="CO53" s="48"/>
      <c r="CP53" s="48"/>
      <c r="CQ53" s="48"/>
      <c r="CR53" s="48"/>
      <c r="CS53" s="48"/>
      <c r="CT53" s="48"/>
      <c r="CU53" s="48"/>
      <c r="CV53" s="48"/>
      <c r="CW53" s="48"/>
      <c r="CX53" s="48"/>
      <c r="CY53" s="48"/>
      <c r="CZ53" s="48"/>
      <c r="DA53" s="48"/>
      <c r="DB53" s="48"/>
      <c r="DC53" s="48"/>
    </row>
    <row r="54" spans="7:107" ht="15.75" customHeight="1" x14ac:dyDescent="0.35">
      <c r="G54" s="50"/>
      <c r="H54" s="50"/>
      <c r="I54" s="50"/>
      <c r="J54" s="50"/>
      <c r="K54" s="51"/>
      <c r="L54" s="50"/>
      <c r="M54" s="50"/>
      <c r="N54" s="50"/>
      <c r="O54" s="50"/>
      <c r="P54" s="52"/>
      <c r="Q54" s="52"/>
      <c r="DC54" s="48"/>
    </row>
    <row r="55" spans="7:107" ht="15.75" customHeight="1" x14ac:dyDescent="0.35">
      <c r="G55" s="50"/>
      <c r="H55" s="50"/>
      <c r="I55" s="50"/>
      <c r="J55" s="50"/>
      <c r="K55" s="51"/>
      <c r="L55" s="50"/>
      <c r="M55" s="50"/>
      <c r="N55" s="50"/>
      <c r="O55" s="50"/>
      <c r="P55" s="52"/>
      <c r="Q55" s="52"/>
      <c r="DC55" s="48"/>
    </row>
    <row r="56" spans="7:107" ht="15.75" customHeight="1" x14ac:dyDescent="0.35">
      <c r="G56" s="50"/>
      <c r="H56" s="50"/>
      <c r="I56" s="50"/>
      <c r="J56" s="50"/>
      <c r="K56" s="51"/>
      <c r="L56" s="50"/>
      <c r="M56" s="50"/>
      <c r="N56" s="50"/>
      <c r="O56" s="50"/>
      <c r="P56" s="52"/>
      <c r="Q56" s="52"/>
      <c r="DC56" s="48"/>
    </row>
    <row r="57" spans="7:107" ht="15.75" customHeight="1" x14ac:dyDescent="0.35">
      <c r="G57" s="50"/>
      <c r="H57" s="50"/>
      <c r="I57" s="50"/>
      <c r="J57" s="50"/>
      <c r="K57" s="51"/>
      <c r="L57" s="50"/>
      <c r="M57" s="50"/>
      <c r="N57" s="50"/>
      <c r="O57" s="50"/>
      <c r="P57" s="52"/>
      <c r="Q57" s="52"/>
      <c r="DC57" s="48"/>
    </row>
    <row r="58" spans="7:107" ht="15.75" customHeight="1" x14ac:dyDescent="0.35">
      <c r="G58" s="50"/>
      <c r="H58" s="50"/>
      <c r="I58" s="50"/>
      <c r="J58" s="50"/>
      <c r="K58" s="51"/>
      <c r="L58" s="50"/>
      <c r="M58" s="50"/>
      <c r="N58" s="50"/>
      <c r="O58" s="50"/>
      <c r="P58" s="52"/>
      <c r="Q58" s="52"/>
      <c r="DC58" s="48"/>
    </row>
    <row r="59" spans="7:107" ht="15.75" customHeight="1" x14ac:dyDescent="0.35">
      <c r="G59" s="50"/>
      <c r="H59" s="50"/>
      <c r="I59" s="50"/>
      <c r="J59" s="50"/>
      <c r="K59" s="51"/>
      <c r="L59" s="50"/>
      <c r="M59" s="50"/>
      <c r="N59" s="50"/>
      <c r="O59" s="50"/>
      <c r="P59" s="52"/>
      <c r="Q59" s="52"/>
      <c r="DC59" s="48"/>
    </row>
    <row r="60" spans="7:107" ht="15.75" customHeight="1" x14ac:dyDescent="0.35">
      <c r="G60" s="50"/>
      <c r="H60" s="50"/>
      <c r="I60" s="50"/>
      <c r="J60" s="50"/>
      <c r="K60" s="51"/>
      <c r="L60" s="50"/>
      <c r="M60" s="50"/>
      <c r="N60" s="50"/>
      <c r="O60" s="50"/>
      <c r="P60" s="52"/>
      <c r="Q60" s="52"/>
      <c r="DC60" s="48"/>
    </row>
    <row r="61" spans="7:107" ht="15.75" customHeight="1" x14ac:dyDescent="0.35">
      <c r="G61" s="50"/>
      <c r="H61" s="50"/>
      <c r="I61" s="50"/>
      <c r="J61" s="50"/>
      <c r="K61" s="51"/>
      <c r="L61" s="50"/>
      <c r="M61" s="50"/>
      <c r="N61" s="50"/>
      <c r="O61" s="50"/>
      <c r="P61" s="52"/>
      <c r="Q61" s="52"/>
      <c r="DC61" s="48"/>
    </row>
    <row r="62" spans="7:107" ht="15.75" customHeight="1" x14ac:dyDescent="0.35">
      <c r="G62" s="50"/>
      <c r="H62" s="50"/>
      <c r="I62" s="50"/>
      <c r="J62" s="50"/>
      <c r="K62" s="51"/>
      <c r="L62" s="50"/>
      <c r="M62" s="50"/>
      <c r="N62" s="50"/>
      <c r="O62" s="50"/>
      <c r="P62" s="52"/>
      <c r="Q62" s="52"/>
      <c r="DC62" s="48"/>
    </row>
    <row r="63" spans="7:107" ht="15.75" customHeight="1" x14ac:dyDescent="0.35">
      <c r="G63" s="50"/>
      <c r="H63" s="50"/>
      <c r="I63" s="50"/>
      <c r="J63" s="50"/>
      <c r="K63" s="51"/>
      <c r="L63" s="50"/>
      <c r="M63" s="50"/>
      <c r="N63" s="50"/>
      <c r="O63" s="50"/>
      <c r="P63" s="52"/>
      <c r="Q63" s="52"/>
      <c r="DC63" s="48"/>
    </row>
    <row r="64" spans="7:107" ht="15.75" customHeight="1" x14ac:dyDescent="0.35">
      <c r="G64" s="50"/>
      <c r="H64" s="50"/>
      <c r="I64" s="50"/>
      <c r="J64" s="50"/>
      <c r="K64" s="51"/>
      <c r="L64" s="50"/>
      <c r="M64" s="50"/>
      <c r="N64" s="50"/>
      <c r="O64" s="50"/>
      <c r="P64" s="52"/>
      <c r="Q64" s="52"/>
      <c r="DC64" s="48"/>
    </row>
    <row r="65" spans="7:107" ht="15.75" customHeight="1" x14ac:dyDescent="0.35">
      <c r="G65" s="50"/>
      <c r="H65" s="50"/>
      <c r="I65" s="50"/>
      <c r="J65" s="50"/>
      <c r="K65" s="51"/>
      <c r="L65" s="50"/>
      <c r="M65" s="50"/>
      <c r="N65" s="50"/>
      <c r="O65" s="50"/>
      <c r="P65" s="52"/>
      <c r="Q65" s="52"/>
      <c r="DC65" s="48"/>
    </row>
    <row r="66" spans="7:107" ht="15.75" customHeight="1" x14ac:dyDescent="0.35">
      <c r="G66" s="50"/>
      <c r="H66" s="50"/>
      <c r="I66" s="50"/>
      <c r="J66" s="50"/>
      <c r="K66" s="51"/>
      <c r="L66" s="50"/>
      <c r="M66" s="50"/>
      <c r="N66" s="50"/>
      <c r="O66" s="50"/>
      <c r="P66" s="52"/>
      <c r="Q66" s="52"/>
      <c r="DC66" s="48"/>
    </row>
    <row r="67" spans="7:107" ht="15.75" customHeight="1" x14ac:dyDescent="0.35">
      <c r="G67" s="50"/>
      <c r="H67" s="50"/>
      <c r="I67" s="50"/>
      <c r="J67" s="50"/>
      <c r="K67" s="51"/>
      <c r="L67" s="50"/>
      <c r="M67" s="50"/>
      <c r="N67" s="50"/>
      <c r="O67" s="50"/>
      <c r="P67" s="52"/>
      <c r="Q67" s="52"/>
      <c r="DC67" s="48"/>
    </row>
    <row r="68" spans="7:107" ht="15.75" customHeight="1" x14ac:dyDescent="0.35">
      <c r="G68" s="50"/>
      <c r="H68" s="50"/>
      <c r="I68" s="50"/>
      <c r="J68" s="50"/>
      <c r="K68" s="51"/>
      <c r="L68" s="50"/>
      <c r="M68" s="50"/>
      <c r="N68" s="50"/>
      <c r="O68" s="50"/>
      <c r="P68" s="52"/>
      <c r="Q68" s="52"/>
      <c r="DC68" s="48"/>
    </row>
    <row r="69" spans="7:107" ht="15.75" customHeight="1" x14ac:dyDescent="0.35">
      <c r="G69" s="50"/>
      <c r="H69" s="50"/>
      <c r="I69" s="50"/>
      <c r="J69" s="50"/>
      <c r="K69" s="51"/>
      <c r="L69" s="50"/>
      <c r="M69" s="50"/>
      <c r="N69" s="50"/>
      <c r="O69" s="50"/>
      <c r="P69" s="52"/>
      <c r="Q69" s="52"/>
      <c r="DC69" s="48"/>
    </row>
    <row r="70" spans="7:107" ht="15.75" customHeight="1" x14ac:dyDescent="0.35">
      <c r="G70" s="50"/>
      <c r="H70" s="50"/>
      <c r="I70" s="50"/>
      <c r="J70" s="50"/>
      <c r="K70" s="51"/>
      <c r="L70" s="50"/>
      <c r="M70" s="50"/>
      <c r="N70" s="50"/>
      <c r="O70" s="50"/>
      <c r="P70" s="52"/>
      <c r="Q70" s="52"/>
      <c r="DC70" s="48"/>
    </row>
    <row r="71" spans="7:107" ht="15.75" customHeight="1" x14ac:dyDescent="0.35">
      <c r="G71" s="50"/>
      <c r="H71" s="50"/>
      <c r="I71" s="50"/>
      <c r="J71" s="50"/>
      <c r="K71" s="51"/>
      <c r="L71" s="50"/>
      <c r="M71" s="50"/>
      <c r="N71" s="50"/>
      <c r="O71" s="50"/>
      <c r="P71" s="52"/>
      <c r="Q71" s="52"/>
      <c r="DC71" s="48"/>
    </row>
    <row r="72" spans="7:107" ht="15.75" customHeight="1" x14ac:dyDescent="0.35">
      <c r="G72" s="50"/>
      <c r="H72" s="50"/>
      <c r="I72" s="50"/>
      <c r="J72" s="50"/>
      <c r="K72" s="51"/>
      <c r="L72" s="50"/>
      <c r="M72" s="50"/>
      <c r="N72" s="50"/>
      <c r="O72" s="50"/>
      <c r="P72" s="52"/>
      <c r="Q72" s="52"/>
      <c r="DC72" s="48"/>
    </row>
    <row r="73" spans="7:107" ht="15.75" customHeight="1" x14ac:dyDescent="0.35">
      <c r="G73" s="50"/>
      <c r="H73" s="50"/>
      <c r="I73" s="50"/>
      <c r="J73" s="50"/>
      <c r="K73" s="51"/>
      <c r="L73" s="50"/>
      <c r="M73" s="50"/>
      <c r="N73" s="50"/>
      <c r="O73" s="50"/>
      <c r="P73" s="52"/>
      <c r="Q73" s="52"/>
      <c r="DC73" s="48"/>
    </row>
    <row r="74" spans="7:107" ht="15.75" customHeight="1" x14ac:dyDescent="0.35">
      <c r="G74" s="50"/>
      <c r="H74" s="50"/>
      <c r="I74" s="50"/>
      <c r="J74" s="50"/>
      <c r="K74" s="51"/>
      <c r="L74" s="50"/>
      <c r="M74" s="50"/>
      <c r="N74" s="50"/>
      <c r="O74" s="50"/>
      <c r="P74" s="52"/>
      <c r="Q74" s="52"/>
      <c r="DC74" s="48"/>
    </row>
    <row r="75" spans="7:107" ht="15.75" customHeight="1" x14ac:dyDescent="0.35">
      <c r="G75" s="50"/>
      <c r="H75" s="50"/>
      <c r="I75" s="50"/>
      <c r="J75" s="50"/>
      <c r="K75" s="51"/>
      <c r="L75" s="50"/>
      <c r="M75" s="50"/>
      <c r="N75" s="50"/>
      <c r="O75" s="50"/>
      <c r="P75" s="52"/>
      <c r="Q75" s="52"/>
      <c r="DC75" s="48"/>
    </row>
    <row r="76" spans="7:107" ht="15.75" customHeight="1" x14ac:dyDescent="0.35">
      <c r="G76" s="50"/>
      <c r="H76" s="50"/>
      <c r="I76" s="50"/>
      <c r="J76" s="50"/>
      <c r="K76" s="51"/>
      <c r="L76" s="50"/>
      <c r="M76" s="50"/>
      <c r="N76" s="50"/>
      <c r="O76" s="50"/>
      <c r="P76" s="52"/>
      <c r="Q76" s="52"/>
      <c r="DC76" s="48"/>
    </row>
    <row r="77" spans="7:107" ht="15.75" customHeight="1" x14ac:dyDescent="0.35">
      <c r="G77" s="50"/>
      <c r="H77" s="50"/>
      <c r="I77" s="50"/>
      <c r="J77" s="50"/>
      <c r="K77" s="51"/>
      <c r="L77" s="50"/>
      <c r="M77" s="50"/>
      <c r="N77" s="50"/>
      <c r="O77" s="50"/>
      <c r="P77" s="52"/>
      <c r="Q77" s="52"/>
      <c r="DC77" s="48"/>
    </row>
    <row r="78" spans="7:107" ht="15.75" customHeight="1" x14ac:dyDescent="0.35">
      <c r="G78" s="50"/>
      <c r="H78" s="50"/>
      <c r="I78" s="50"/>
      <c r="J78" s="50"/>
      <c r="K78" s="51"/>
      <c r="L78" s="50"/>
      <c r="M78" s="50"/>
      <c r="N78" s="50"/>
      <c r="O78" s="50"/>
      <c r="P78" s="52"/>
      <c r="Q78" s="52"/>
      <c r="DC78" s="48"/>
    </row>
    <row r="79" spans="7:107" ht="15.75" customHeight="1" x14ac:dyDescent="0.35">
      <c r="G79" s="50"/>
      <c r="H79" s="50"/>
      <c r="I79" s="50"/>
      <c r="J79" s="50"/>
      <c r="K79" s="51"/>
      <c r="L79" s="50"/>
      <c r="M79" s="50"/>
      <c r="N79" s="50"/>
      <c r="O79" s="50"/>
      <c r="P79" s="52"/>
      <c r="Q79" s="52"/>
      <c r="DC79" s="48"/>
    </row>
    <row r="80" spans="7:107" ht="15.75" customHeight="1" x14ac:dyDescent="0.35">
      <c r="G80" s="50"/>
      <c r="H80" s="50"/>
      <c r="I80" s="50"/>
      <c r="J80" s="50"/>
      <c r="K80" s="51"/>
      <c r="L80" s="50"/>
      <c r="M80" s="50"/>
      <c r="N80" s="50"/>
      <c r="O80" s="50"/>
      <c r="P80" s="52"/>
      <c r="Q80" s="52"/>
      <c r="DC80" s="48"/>
    </row>
    <row r="81" spans="7:107" ht="15.75" customHeight="1" x14ac:dyDescent="0.35">
      <c r="G81" s="50"/>
      <c r="H81" s="50"/>
      <c r="I81" s="50"/>
      <c r="J81" s="50"/>
      <c r="K81" s="51"/>
      <c r="L81" s="50"/>
      <c r="M81" s="50"/>
      <c r="N81" s="50"/>
      <c r="O81" s="50"/>
      <c r="P81" s="52"/>
      <c r="Q81" s="52"/>
      <c r="DC81" s="48"/>
    </row>
    <row r="82" spans="7:107" ht="15.75" customHeight="1" x14ac:dyDescent="0.35">
      <c r="G82" s="50"/>
      <c r="H82" s="50"/>
      <c r="I82" s="50"/>
      <c r="J82" s="50"/>
      <c r="K82" s="51"/>
      <c r="L82" s="50"/>
      <c r="M82" s="50"/>
      <c r="N82" s="50"/>
      <c r="O82" s="50"/>
      <c r="P82" s="52"/>
      <c r="Q82" s="52"/>
      <c r="DC82" s="48"/>
    </row>
    <row r="83" spans="7:107" ht="15.75" customHeight="1" x14ac:dyDescent="0.35">
      <c r="G83" s="50"/>
      <c r="H83" s="50"/>
      <c r="I83" s="50"/>
      <c r="J83" s="50"/>
      <c r="K83" s="51"/>
      <c r="L83" s="50"/>
      <c r="M83" s="50"/>
      <c r="N83" s="50"/>
      <c r="O83" s="50"/>
      <c r="P83" s="52"/>
      <c r="Q83" s="52"/>
      <c r="DC83" s="48"/>
    </row>
    <row r="84" spans="7:107" ht="15.75" customHeight="1" x14ac:dyDescent="0.35">
      <c r="G84" s="50"/>
      <c r="H84" s="50"/>
      <c r="I84" s="50"/>
      <c r="J84" s="50"/>
      <c r="K84" s="51"/>
      <c r="L84" s="50"/>
      <c r="M84" s="50"/>
      <c r="N84" s="50"/>
      <c r="O84" s="50"/>
      <c r="P84" s="52"/>
      <c r="Q84" s="52"/>
      <c r="DC84" s="48"/>
    </row>
    <row r="85" spans="7:107" ht="15.75" customHeight="1" x14ac:dyDescent="0.35">
      <c r="G85" s="50"/>
      <c r="H85" s="50"/>
      <c r="I85" s="50"/>
      <c r="J85" s="50"/>
      <c r="K85" s="51"/>
      <c r="L85" s="50"/>
      <c r="M85" s="50"/>
      <c r="N85" s="50"/>
      <c r="O85" s="50"/>
      <c r="P85" s="52"/>
      <c r="Q85" s="52"/>
      <c r="DC85" s="48"/>
    </row>
    <row r="86" spans="7:107" ht="15.75" customHeight="1" x14ac:dyDescent="0.35">
      <c r="G86" s="50"/>
      <c r="H86" s="50"/>
      <c r="I86" s="50"/>
      <c r="J86" s="50"/>
      <c r="K86" s="51"/>
      <c r="L86" s="50"/>
      <c r="M86" s="50"/>
      <c r="N86" s="50"/>
      <c r="O86" s="50"/>
      <c r="P86" s="52"/>
      <c r="Q86" s="52"/>
      <c r="DC86" s="48"/>
    </row>
    <row r="87" spans="7:107" ht="15.75" customHeight="1" x14ac:dyDescent="0.35">
      <c r="G87" s="50"/>
      <c r="H87" s="50"/>
      <c r="I87" s="50"/>
      <c r="J87" s="50"/>
      <c r="K87" s="51"/>
      <c r="L87" s="50"/>
      <c r="M87" s="50"/>
      <c r="N87" s="50"/>
      <c r="O87" s="50"/>
      <c r="P87" s="52"/>
      <c r="Q87" s="52"/>
      <c r="DC87" s="48"/>
    </row>
    <row r="88" spans="7:107" ht="15.75" customHeight="1" x14ac:dyDescent="0.35">
      <c r="G88" s="50"/>
      <c r="H88" s="50"/>
      <c r="I88" s="50"/>
      <c r="J88" s="50"/>
      <c r="K88" s="51"/>
      <c r="L88" s="50"/>
      <c r="M88" s="50"/>
      <c r="N88" s="50"/>
      <c r="O88" s="50"/>
      <c r="P88" s="52"/>
      <c r="Q88" s="52"/>
      <c r="DC88" s="48"/>
    </row>
    <row r="89" spans="7:107" ht="15.75" customHeight="1" x14ac:dyDescent="0.35">
      <c r="G89" s="50"/>
      <c r="H89" s="50"/>
      <c r="I89" s="50"/>
      <c r="J89" s="50"/>
      <c r="K89" s="51"/>
      <c r="L89" s="50"/>
      <c r="M89" s="50"/>
      <c r="N89" s="50"/>
      <c r="O89" s="50"/>
      <c r="P89" s="52"/>
      <c r="Q89" s="52"/>
      <c r="DC89" s="48"/>
    </row>
    <row r="90" spans="7:107" ht="15.75" customHeight="1" x14ac:dyDescent="0.35">
      <c r="G90" s="50"/>
      <c r="H90" s="50"/>
      <c r="I90" s="50"/>
      <c r="J90" s="50"/>
      <c r="K90" s="51"/>
      <c r="L90" s="50"/>
      <c r="M90" s="50"/>
      <c r="N90" s="50"/>
      <c r="O90" s="50"/>
      <c r="P90" s="52"/>
      <c r="Q90" s="52"/>
      <c r="DC90" s="48"/>
    </row>
    <row r="91" spans="7:107" ht="15.75" customHeight="1" x14ac:dyDescent="0.35">
      <c r="G91" s="50"/>
      <c r="H91" s="50"/>
      <c r="I91" s="50"/>
      <c r="J91" s="50"/>
      <c r="K91" s="51"/>
      <c r="L91" s="50"/>
      <c r="M91" s="50"/>
      <c r="N91" s="50"/>
      <c r="O91" s="50"/>
      <c r="P91" s="52"/>
      <c r="Q91" s="52"/>
      <c r="DC91" s="48"/>
    </row>
    <row r="92" spans="7:107" ht="15.75" customHeight="1" x14ac:dyDescent="0.35">
      <c r="G92" s="50"/>
      <c r="H92" s="50"/>
      <c r="I92" s="50"/>
      <c r="J92" s="50"/>
      <c r="K92" s="51"/>
      <c r="L92" s="50"/>
      <c r="M92" s="50"/>
      <c r="N92" s="50"/>
      <c r="O92" s="50"/>
      <c r="P92" s="52"/>
      <c r="Q92" s="52"/>
      <c r="DC92" s="48"/>
    </row>
    <row r="93" spans="7:107" ht="15.75" customHeight="1" x14ac:dyDescent="0.35">
      <c r="G93" s="50"/>
      <c r="H93" s="50"/>
      <c r="I93" s="50"/>
      <c r="J93" s="50"/>
      <c r="K93" s="51"/>
      <c r="L93" s="50"/>
      <c r="M93" s="50"/>
      <c r="N93" s="50"/>
      <c r="O93" s="50"/>
      <c r="P93" s="52"/>
      <c r="Q93" s="52"/>
      <c r="DC93" s="48"/>
    </row>
    <row r="94" spans="7:107" ht="15.75" customHeight="1" x14ac:dyDescent="0.35">
      <c r="G94" s="50"/>
      <c r="H94" s="50"/>
      <c r="I94" s="50"/>
      <c r="J94" s="50"/>
      <c r="K94" s="51"/>
      <c r="L94" s="50"/>
      <c r="M94" s="50"/>
      <c r="N94" s="50"/>
      <c r="O94" s="50"/>
      <c r="P94" s="52"/>
      <c r="Q94" s="52"/>
      <c r="DC94" s="48"/>
    </row>
    <row r="95" spans="7:107" ht="15.75" customHeight="1" x14ac:dyDescent="0.35">
      <c r="G95" s="50"/>
      <c r="H95" s="50"/>
      <c r="I95" s="50"/>
      <c r="J95" s="50"/>
      <c r="K95" s="51"/>
      <c r="L95" s="50"/>
      <c r="M95" s="50"/>
      <c r="N95" s="50"/>
      <c r="O95" s="50"/>
      <c r="P95" s="52"/>
      <c r="Q95" s="52"/>
      <c r="DC95" s="48"/>
    </row>
    <row r="96" spans="7:107" ht="15.75" customHeight="1" x14ac:dyDescent="0.35">
      <c r="G96" s="50"/>
      <c r="H96" s="50"/>
      <c r="I96" s="50"/>
      <c r="J96" s="50"/>
      <c r="K96" s="51"/>
      <c r="L96" s="50"/>
      <c r="M96" s="50"/>
      <c r="N96" s="50"/>
      <c r="O96" s="50"/>
      <c r="P96" s="52"/>
      <c r="Q96" s="52"/>
      <c r="DC96" s="48"/>
    </row>
    <row r="97" spans="7:107" ht="15.75" customHeight="1" x14ac:dyDescent="0.35">
      <c r="G97" s="50"/>
      <c r="H97" s="50"/>
      <c r="I97" s="50"/>
      <c r="J97" s="50"/>
      <c r="K97" s="51"/>
      <c r="L97" s="50"/>
      <c r="M97" s="50"/>
      <c r="N97" s="50"/>
      <c r="O97" s="50"/>
      <c r="P97" s="52"/>
      <c r="Q97" s="52"/>
      <c r="DC97" s="48"/>
    </row>
    <row r="98" spans="7:107" ht="15.75" customHeight="1" x14ac:dyDescent="0.35">
      <c r="G98" s="50"/>
      <c r="H98" s="50"/>
      <c r="I98" s="50"/>
      <c r="J98" s="50"/>
      <c r="K98" s="51"/>
      <c r="L98" s="50"/>
      <c r="M98" s="50"/>
      <c r="N98" s="50"/>
      <c r="O98" s="50"/>
      <c r="P98" s="52"/>
      <c r="Q98" s="52"/>
      <c r="DC98" s="48"/>
    </row>
    <row r="99" spans="7:107" ht="15.75" customHeight="1" x14ac:dyDescent="0.35">
      <c r="G99" s="50"/>
      <c r="H99" s="50"/>
      <c r="I99" s="50"/>
      <c r="J99" s="50"/>
      <c r="K99" s="51"/>
      <c r="L99" s="50"/>
      <c r="M99" s="50"/>
      <c r="N99" s="50"/>
      <c r="O99" s="50"/>
      <c r="P99" s="52"/>
      <c r="Q99" s="52"/>
      <c r="DC99" s="48"/>
    </row>
    <row r="100" spans="7:107" ht="15.75" customHeight="1" x14ac:dyDescent="0.35">
      <c r="G100" s="50"/>
      <c r="H100" s="50"/>
      <c r="I100" s="50"/>
      <c r="J100" s="50"/>
      <c r="K100" s="51"/>
      <c r="L100" s="50"/>
      <c r="M100" s="50"/>
      <c r="N100" s="50"/>
      <c r="O100" s="50"/>
      <c r="P100" s="52"/>
      <c r="Q100" s="52"/>
      <c r="DC100" s="48"/>
    </row>
    <row r="101" spans="7:107" ht="15.75" customHeight="1" x14ac:dyDescent="0.35">
      <c r="G101" s="50"/>
      <c r="H101" s="50"/>
      <c r="I101" s="50"/>
      <c r="J101" s="50"/>
      <c r="K101" s="51"/>
      <c r="L101" s="50"/>
      <c r="M101" s="50"/>
      <c r="N101" s="50"/>
      <c r="O101" s="50"/>
      <c r="P101" s="52"/>
      <c r="Q101" s="52"/>
      <c r="DC101" s="48"/>
    </row>
    <row r="102" spans="7:107" ht="15.75" customHeight="1" x14ac:dyDescent="0.35">
      <c r="G102" s="50"/>
      <c r="H102" s="50"/>
      <c r="I102" s="50"/>
      <c r="J102" s="50"/>
      <c r="K102" s="51"/>
      <c r="L102" s="50"/>
      <c r="M102" s="50"/>
      <c r="N102" s="50"/>
      <c r="O102" s="50"/>
      <c r="P102" s="52"/>
      <c r="Q102" s="52"/>
      <c r="DC102" s="48"/>
    </row>
    <row r="103" spans="7:107" ht="15.75" customHeight="1" x14ac:dyDescent="0.35">
      <c r="G103" s="50"/>
      <c r="H103" s="50"/>
      <c r="I103" s="50"/>
      <c r="J103" s="50"/>
      <c r="K103" s="51"/>
      <c r="L103" s="50"/>
      <c r="M103" s="50"/>
      <c r="N103" s="50"/>
      <c r="O103" s="50"/>
      <c r="P103" s="52"/>
      <c r="Q103" s="52"/>
      <c r="DC103" s="48"/>
    </row>
    <row r="104" spans="7:107" ht="15.75" customHeight="1" x14ac:dyDescent="0.35">
      <c r="G104" s="50"/>
      <c r="H104" s="50"/>
      <c r="I104" s="50"/>
      <c r="J104" s="50"/>
      <c r="K104" s="51"/>
      <c r="L104" s="50"/>
      <c r="M104" s="50"/>
      <c r="N104" s="50"/>
      <c r="O104" s="50"/>
      <c r="P104" s="52"/>
      <c r="Q104" s="52"/>
      <c r="DC104" s="48"/>
    </row>
    <row r="105" spans="7:107" ht="15.75" customHeight="1" x14ac:dyDescent="0.35">
      <c r="G105" s="50"/>
      <c r="H105" s="50"/>
      <c r="I105" s="50"/>
      <c r="J105" s="50"/>
      <c r="K105" s="51"/>
      <c r="L105" s="50"/>
      <c r="M105" s="50"/>
      <c r="N105" s="50"/>
      <c r="O105" s="50"/>
      <c r="P105" s="52"/>
      <c r="Q105" s="52"/>
      <c r="DC105" s="48"/>
    </row>
    <row r="106" spans="7:107" ht="15.75" customHeight="1" x14ac:dyDescent="0.35">
      <c r="G106" s="50"/>
      <c r="H106" s="50"/>
      <c r="I106" s="50"/>
      <c r="J106" s="50"/>
      <c r="K106" s="51"/>
      <c r="L106" s="50"/>
      <c r="M106" s="50"/>
      <c r="N106" s="50"/>
      <c r="O106" s="50"/>
      <c r="P106" s="52"/>
      <c r="Q106" s="52"/>
      <c r="DC106" s="48"/>
    </row>
    <row r="107" spans="7:107" ht="15.75" customHeight="1" x14ac:dyDescent="0.35">
      <c r="G107" s="50"/>
      <c r="H107" s="50"/>
      <c r="I107" s="50"/>
      <c r="J107" s="50"/>
      <c r="K107" s="51"/>
      <c r="L107" s="50"/>
      <c r="M107" s="50"/>
      <c r="N107" s="50"/>
      <c r="O107" s="50"/>
      <c r="P107" s="52"/>
      <c r="Q107" s="52"/>
      <c r="DC107" s="48"/>
    </row>
    <row r="108" spans="7:107" ht="15.75" customHeight="1" x14ac:dyDescent="0.35">
      <c r="G108" s="50"/>
      <c r="H108" s="50"/>
      <c r="I108" s="50"/>
      <c r="J108" s="50"/>
      <c r="K108" s="51"/>
      <c r="L108" s="50"/>
      <c r="M108" s="50"/>
      <c r="N108" s="50"/>
      <c r="O108" s="50"/>
      <c r="P108" s="52"/>
      <c r="Q108" s="52"/>
      <c r="DC108" s="48"/>
    </row>
    <row r="109" spans="7:107" ht="15.75" customHeight="1" x14ac:dyDescent="0.35">
      <c r="G109" s="50"/>
      <c r="H109" s="50"/>
      <c r="I109" s="50"/>
      <c r="J109" s="50"/>
      <c r="K109" s="51"/>
      <c r="L109" s="50"/>
      <c r="M109" s="50"/>
      <c r="N109" s="50"/>
      <c r="O109" s="50"/>
      <c r="P109" s="52"/>
      <c r="Q109" s="52"/>
      <c r="DC109" s="48"/>
    </row>
    <row r="110" spans="7:107" ht="15.75" customHeight="1" x14ac:dyDescent="0.35">
      <c r="G110" s="50"/>
      <c r="H110" s="50"/>
      <c r="I110" s="50"/>
      <c r="J110" s="50"/>
      <c r="K110" s="51"/>
      <c r="L110" s="50"/>
      <c r="M110" s="50"/>
      <c r="N110" s="50"/>
      <c r="O110" s="50"/>
      <c r="P110" s="52"/>
      <c r="Q110" s="52"/>
      <c r="DC110" s="48"/>
    </row>
    <row r="111" spans="7:107" ht="15.75" customHeight="1" x14ac:dyDescent="0.35">
      <c r="G111" s="50"/>
      <c r="H111" s="50"/>
      <c r="I111" s="50"/>
      <c r="J111" s="50"/>
      <c r="K111" s="51"/>
      <c r="L111" s="50"/>
      <c r="M111" s="50"/>
      <c r="N111" s="50"/>
      <c r="O111" s="50"/>
      <c r="P111" s="52"/>
      <c r="Q111" s="52"/>
      <c r="DC111" s="48"/>
    </row>
    <row r="112" spans="7:107" ht="15.75" customHeight="1" x14ac:dyDescent="0.35">
      <c r="G112" s="50"/>
      <c r="H112" s="50"/>
      <c r="I112" s="50"/>
      <c r="J112" s="50"/>
      <c r="K112" s="51"/>
      <c r="L112" s="50"/>
      <c r="M112" s="50"/>
      <c r="N112" s="50"/>
      <c r="O112" s="50"/>
      <c r="P112" s="52"/>
      <c r="Q112" s="52"/>
      <c r="DC112" s="48"/>
    </row>
    <row r="113" spans="7:107" ht="15.75" customHeight="1" x14ac:dyDescent="0.35">
      <c r="G113" s="50"/>
      <c r="H113" s="50"/>
      <c r="I113" s="50"/>
      <c r="J113" s="50"/>
      <c r="K113" s="51"/>
      <c r="L113" s="50"/>
      <c r="M113" s="50"/>
      <c r="N113" s="50"/>
      <c r="O113" s="50"/>
      <c r="P113" s="52"/>
      <c r="Q113" s="52"/>
      <c r="DC113" s="48"/>
    </row>
    <row r="114" spans="7:107" ht="15.75" customHeight="1" x14ac:dyDescent="0.35">
      <c r="G114" s="50"/>
      <c r="H114" s="50"/>
      <c r="I114" s="50"/>
      <c r="J114" s="50"/>
      <c r="K114" s="51"/>
      <c r="L114" s="50"/>
      <c r="M114" s="50"/>
      <c r="N114" s="50"/>
      <c r="O114" s="50"/>
      <c r="P114" s="52"/>
      <c r="Q114" s="52"/>
      <c r="DC114" s="48"/>
    </row>
    <row r="115" spans="7:107" ht="15.75" customHeight="1" x14ac:dyDescent="0.35">
      <c r="G115" s="50"/>
      <c r="H115" s="50"/>
      <c r="I115" s="50"/>
      <c r="J115" s="50"/>
      <c r="K115" s="51"/>
      <c r="L115" s="50"/>
      <c r="M115" s="50"/>
      <c r="N115" s="50"/>
      <c r="O115" s="50"/>
      <c r="P115" s="52"/>
      <c r="Q115" s="52"/>
      <c r="DC115" s="48"/>
    </row>
    <row r="116" spans="7:107" ht="15.75" customHeight="1" x14ac:dyDescent="0.35">
      <c r="G116" s="50"/>
      <c r="H116" s="50"/>
      <c r="I116" s="50"/>
      <c r="J116" s="50"/>
      <c r="K116" s="51"/>
      <c r="L116" s="50"/>
      <c r="M116" s="50"/>
      <c r="N116" s="50"/>
      <c r="O116" s="50"/>
      <c r="P116" s="52"/>
      <c r="Q116" s="52"/>
      <c r="DC116" s="48"/>
    </row>
    <row r="117" spans="7:107" ht="15.75" customHeight="1" x14ac:dyDescent="0.35">
      <c r="G117" s="50"/>
      <c r="H117" s="50"/>
      <c r="I117" s="50"/>
      <c r="J117" s="50"/>
      <c r="K117" s="51"/>
      <c r="L117" s="50"/>
      <c r="M117" s="50"/>
      <c r="N117" s="50"/>
      <c r="O117" s="50"/>
      <c r="P117" s="52"/>
      <c r="Q117" s="52"/>
      <c r="DC117" s="48"/>
    </row>
    <row r="118" spans="7:107" ht="15.75" customHeight="1" x14ac:dyDescent="0.35">
      <c r="G118" s="50"/>
      <c r="H118" s="50"/>
      <c r="I118" s="50"/>
      <c r="J118" s="50"/>
      <c r="K118" s="51"/>
      <c r="L118" s="50"/>
      <c r="M118" s="50"/>
      <c r="N118" s="50"/>
      <c r="O118" s="50"/>
      <c r="P118" s="52"/>
      <c r="Q118" s="52"/>
      <c r="DC118" s="48"/>
    </row>
    <row r="119" spans="7:107" ht="15.75" customHeight="1" x14ac:dyDescent="0.35">
      <c r="G119" s="50"/>
      <c r="H119" s="50"/>
      <c r="I119" s="50"/>
      <c r="J119" s="50"/>
      <c r="K119" s="51"/>
      <c r="L119" s="50"/>
      <c r="M119" s="50"/>
      <c r="N119" s="50"/>
      <c r="O119" s="50"/>
      <c r="P119" s="52"/>
      <c r="Q119" s="52"/>
      <c r="DC119" s="48"/>
    </row>
    <row r="120" spans="7:107" ht="15.75" customHeight="1" x14ac:dyDescent="0.35">
      <c r="G120" s="50"/>
      <c r="H120" s="50"/>
      <c r="I120" s="50"/>
      <c r="J120" s="50"/>
      <c r="K120" s="51"/>
      <c r="L120" s="50"/>
      <c r="M120" s="50"/>
      <c r="N120" s="50"/>
      <c r="O120" s="50"/>
      <c r="P120" s="52"/>
      <c r="Q120" s="52"/>
      <c r="DC120" s="48"/>
    </row>
    <row r="121" spans="7:107" ht="15.75" customHeight="1" x14ac:dyDescent="0.35">
      <c r="G121" s="50"/>
      <c r="H121" s="50"/>
      <c r="I121" s="50"/>
      <c r="J121" s="50"/>
      <c r="K121" s="51"/>
      <c r="L121" s="50"/>
      <c r="M121" s="50"/>
      <c r="N121" s="50"/>
      <c r="O121" s="50"/>
      <c r="P121" s="52"/>
      <c r="Q121" s="52"/>
      <c r="DC121" s="48"/>
    </row>
    <row r="122" spans="7:107" ht="15.75" customHeight="1" x14ac:dyDescent="0.35">
      <c r="G122" s="50"/>
      <c r="H122" s="50"/>
      <c r="I122" s="50"/>
      <c r="J122" s="50"/>
      <c r="K122" s="51"/>
      <c r="L122" s="50"/>
      <c r="M122" s="50"/>
      <c r="N122" s="50"/>
      <c r="O122" s="50"/>
      <c r="P122" s="52"/>
      <c r="Q122" s="52"/>
      <c r="DC122" s="48"/>
    </row>
    <row r="123" spans="7:107" ht="15.75" customHeight="1" x14ac:dyDescent="0.35">
      <c r="G123" s="50"/>
      <c r="H123" s="50"/>
      <c r="I123" s="50"/>
      <c r="J123" s="50"/>
      <c r="K123" s="51"/>
      <c r="L123" s="50"/>
      <c r="M123" s="50"/>
      <c r="N123" s="50"/>
      <c r="O123" s="50"/>
      <c r="P123" s="52"/>
      <c r="Q123" s="52"/>
      <c r="DC123" s="48"/>
    </row>
    <row r="124" spans="7:107" ht="15.75" customHeight="1" x14ac:dyDescent="0.35">
      <c r="G124" s="50"/>
      <c r="H124" s="50"/>
      <c r="I124" s="50"/>
      <c r="J124" s="50"/>
      <c r="K124" s="51"/>
      <c r="L124" s="50"/>
      <c r="M124" s="50"/>
      <c r="N124" s="50"/>
      <c r="O124" s="50"/>
      <c r="P124" s="52"/>
      <c r="Q124" s="52"/>
      <c r="DC124" s="48"/>
    </row>
    <row r="125" spans="7:107" ht="15.75" customHeight="1" x14ac:dyDescent="0.35">
      <c r="G125" s="50"/>
      <c r="H125" s="50"/>
      <c r="I125" s="50"/>
      <c r="J125" s="50"/>
      <c r="K125" s="51"/>
      <c r="L125" s="50"/>
      <c r="M125" s="50"/>
      <c r="N125" s="50"/>
      <c r="O125" s="50"/>
      <c r="P125" s="52"/>
      <c r="Q125" s="52"/>
      <c r="DC125" s="48"/>
    </row>
    <row r="126" spans="7:107" ht="15.75" customHeight="1" x14ac:dyDescent="0.35">
      <c r="G126" s="50"/>
      <c r="H126" s="50"/>
      <c r="I126" s="50"/>
      <c r="J126" s="50"/>
      <c r="K126" s="51"/>
      <c r="L126" s="50"/>
      <c r="M126" s="50"/>
      <c r="N126" s="50"/>
      <c r="O126" s="50"/>
      <c r="P126" s="52"/>
      <c r="Q126" s="52"/>
      <c r="DC126" s="48"/>
    </row>
    <row r="127" spans="7:107" ht="15.75" customHeight="1" x14ac:dyDescent="0.35">
      <c r="G127" s="50"/>
      <c r="H127" s="50"/>
      <c r="I127" s="50"/>
      <c r="J127" s="50"/>
      <c r="K127" s="51"/>
      <c r="L127" s="50"/>
      <c r="M127" s="50"/>
      <c r="N127" s="50"/>
      <c r="O127" s="50"/>
      <c r="P127" s="52"/>
      <c r="Q127" s="52"/>
      <c r="DC127" s="48"/>
    </row>
    <row r="128" spans="7:107" ht="15.75" customHeight="1" x14ac:dyDescent="0.35">
      <c r="G128" s="50"/>
      <c r="H128" s="50"/>
      <c r="I128" s="50"/>
      <c r="J128" s="50"/>
      <c r="K128" s="51"/>
      <c r="L128" s="50"/>
      <c r="M128" s="50"/>
      <c r="N128" s="50"/>
      <c r="O128" s="50"/>
      <c r="P128" s="52"/>
      <c r="Q128" s="52"/>
      <c r="DC128" s="48"/>
    </row>
    <row r="129" spans="7:107" ht="15.75" customHeight="1" x14ac:dyDescent="0.35">
      <c r="G129" s="50"/>
      <c r="H129" s="50"/>
      <c r="I129" s="50"/>
      <c r="J129" s="50"/>
      <c r="K129" s="51"/>
      <c r="L129" s="50"/>
      <c r="M129" s="50"/>
      <c r="N129" s="50"/>
      <c r="O129" s="50"/>
      <c r="P129" s="52"/>
      <c r="Q129" s="52"/>
      <c r="DC129" s="48"/>
    </row>
    <row r="130" spans="7:107" ht="15.75" customHeight="1" x14ac:dyDescent="0.35">
      <c r="G130" s="50"/>
      <c r="H130" s="50"/>
      <c r="I130" s="50"/>
      <c r="J130" s="50"/>
      <c r="K130" s="51"/>
      <c r="L130" s="50"/>
      <c r="M130" s="50"/>
      <c r="N130" s="50"/>
      <c r="O130" s="50"/>
      <c r="P130" s="52"/>
      <c r="Q130" s="52"/>
      <c r="DC130" s="48"/>
    </row>
    <row r="131" spans="7:107" ht="15.75" customHeight="1" x14ac:dyDescent="0.35">
      <c r="G131" s="50"/>
      <c r="H131" s="50"/>
      <c r="I131" s="50"/>
      <c r="J131" s="50"/>
      <c r="K131" s="51"/>
      <c r="L131" s="50"/>
      <c r="M131" s="50"/>
      <c r="N131" s="50"/>
      <c r="O131" s="50"/>
      <c r="P131" s="52"/>
      <c r="Q131" s="52"/>
      <c r="DC131" s="48"/>
    </row>
    <row r="132" spans="7:107" ht="15.75" customHeight="1" x14ac:dyDescent="0.35">
      <c r="G132" s="50"/>
      <c r="H132" s="50"/>
      <c r="I132" s="50"/>
      <c r="J132" s="50"/>
      <c r="K132" s="51"/>
      <c r="L132" s="50"/>
      <c r="M132" s="50"/>
      <c r="N132" s="50"/>
      <c r="O132" s="50"/>
      <c r="P132" s="52"/>
      <c r="Q132" s="52"/>
      <c r="DC132" s="48"/>
    </row>
    <row r="133" spans="7:107" ht="15.75" customHeight="1" x14ac:dyDescent="0.35">
      <c r="G133" s="50"/>
      <c r="H133" s="50"/>
      <c r="I133" s="50"/>
      <c r="J133" s="50"/>
      <c r="K133" s="51"/>
      <c r="L133" s="50"/>
      <c r="M133" s="50"/>
      <c r="N133" s="50"/>
      <c r="O133" s="50"/>
      <c r="P133" s="52"/>
      <c r="Q133" s="52"/>
      <c r="DC133" s="48"/>
    </row>
    <row r="134" spans="7:107" ht="15.75" customHeight="1" x14ac:dyDescent="0.35">
      <c r="G134" s="50"/>
      <c r="H134" s="50"/>
      <c r="I134" s="50"/>
      <c r="J134" s="50"/>
      <c r="K134" s="51"/>
      <c r="L134" s="50"/>
      <c r="M134" s="50"/>
      <c r="N134" s="50"/>
      <c r="O134" s="50"/>
      <c r="P134" s="52"/>
      <c r="Q134" s="52"/>
      <c r="DC134" s="48"/>
    </row>
    <row r="135" spans="7:107" ht="15.75" customHeight="1" x14ac:dyDescent="0.35">
      <c r="G135" s="50"/>
      <c r="H135" s="50"/>
      <c r="I135" s="50"/>
      <c r="J135" s="50"/>
      <c r="K135" s="51"/>
      <c r="L135" s="50"/>
      <c r="M135" s="50"/>
      <c r="N135" s="50"/>
      <c r="O135" s="50"/>
      <c r="P135" s="52"/>
      <c r="Q135" s="52"/>
      <c r="DC135" s="48"/>
    </row>
    <row r="136" spans="7:107" ht="15.75" customHeight="1" x14ac:dyDescent="0.35">
      <c r="G136" s="50"/>
      <c r="H136" s="50"/>
      <c r="I136" s="50"/>
      <c r="J136" s="50"/>
      <c r="K136" s="51"/>
      <c r="L136" s="50"/>
      <c r="M136" s="50"/>
      <c r="N136" s="50"/>
      <c r="O136" s="50"/>
      <c r="P136" s="52"/>
      <c r="Q136" s="52"/>
      <c r="DC136" s="48"/>
    </row>
    <row r="137" spans="7:107" ht="15.75" customHeight="1" x14ac:dyDescent="0.35">
      <c r="G137" s="50"/>
      <c r="H137" s="50"/>
      <c r="I137" s="50"/>
      <c r="J137" s="50"/>
      <c r="K137" s="51"/>
      <c r="L137" s="50"/>
      <c r="M137" s="50"/>
      <c r="N137" s="50"/>
      <c r="O137" s="50"/>
      <c r="P137" s="52"/>
      <c r="Q137" s="52"/>
      <c r="DC137" s="48"/>
    </row>
    <row r="138" spans="7:107" ht="15.75" customHeight="1" x14ac:dyDescent="0.35">
      <c r="G138" s="50"/>
      <c r="H138" s="50"/>
      <c r="I138" s="50"/>
      <c r="J138" s="50"/>
      <c r="K138" s="51"/>
      <c r="L138" s="50"/>
      <c r="M138" s="50"/>
      <c r="N138" s="50"/>
      <c r="O138" s="50"/>
      <c r="P138" s="52"/>
      <c r="Q138" s="52"/>
      <c r="DC138" s="48"/>
    </row>
    <row r="139" spans="7:107" ht="15.75" customHeight="1" x14ac:dyDescent="0.35">
      <c r="G139" s="50"/>
      <c r="H139" s="50"/>
      <c r="I139" s="50"/>
      <c r="J139" s="50"/>
      <c r="K139" s="51"/>
      <c r="L139" s="50"/>
      <c r="M139" s="50"/>
      <c r="N139" s="50"/>
      <c r="O139" s="50"/>
      <c r="P139" s="52"/>
      <c r="Q139" s="52"/>
      <c r="DC139" s="48"/>
    </row>
    <row r="140" spans="7:107" ht="15.75" customHeight="1" x14ac:dyDescent="0.35">
      <c r="G140" s="50"/>
      <c r="H140" s="50"/>
      <c r="I140" s="50"/>
      <c r="J140" s="50"/>
      <c r="K140" s="51"/>
      <c r="L140" s="50"/>
      <c r="M140" s="50"/>
      <c r="N140" s="50"/>
      <c r="O140" s="50"/>
      <c r="P140" s="52"/>
      <c r="Q140" s="52"/>
      <c r="DC140" s="48"/>
    </row>
    <row r="141" spans="7:107" ht="15.75" customHeight="1" x14ac:dyDescent="0.35">
      <c r="G141" s="50"/>
      <c r="H141" s="50"/>
      <c r="I141" s="50"/>
      <c r="J141" s="50"/>
      <c r="K141" s="51"/>
      <c r="L141" s="50"/>
      <c r="M141" s="50"/>
      <c r="N141" s="50"/>
      <c r="O141" s="50"/>
      <c r="P141" s="52"/>
      <c r="Q141" s="52"/>
      <c r="DC141" s="48"/>
    </row>
    <row r="142" spans="7:107" ht="15.75" customHeight="1" x14ac:dyDescent="0.35">
      <c r="G142" s="50"/>
      <c r="H142" s="50"/>
      <c r="I142" s="50"/>
      <c r="J142" s="50"/>
      <c r="K142" s="51"/>
      <c r="L142" s="50"/>
      <c r="M142" s="50"/>
      <c r="N142" s="50"/>
      <c r="O142" s="50"/>
      <c r="P142" s="52"/>
      <c r="Q142" s="52"/>
      <c r="DC142" s="48"/>
    </row>
    <row r="143" spans="7:107" ht="15.75" customHeight="1" x14ac:dyDescent="0.35">
      <c r="G143" s="50"/>
      <c r="H143" s="50"/>
      <c r="I143" s="50"/>
      <c r="J143" s="50"/>
      <c r="K143" s="51"/>
      <c r="L143" s="50"/>
      <c r="M143" s="50"/>
      <c r="N143" s="50"/>
      <c r="O143" s="50"/>
      <c r="P143" s="52"/>
      <c r="Q143" s="52"/>
      <c r="DC143" s="48"/>
    </row>
    <row r="144" spans="7:107" ht="15.75" customHeight="1" x14ac:dyDescent="0.35">
      <c r="G144" s="50"/>
      <c r="H144" s="50"/>
      <c r="I144" s="50"/>
      <c r="J144" s="50"/>
      <c r="K144" s="51"/>
      <c r="L144" s="50"/>
      <c r="M144" s="50"/>
      <c r="N144" s="50"/>
      <c r="O144" s="50"/>
      <c r="P144" s="52"/>
      <c r="Q144" s="52"/>
      <c r="DC144" s="48"/>
    </row>
    <row r="145" spans="7:107" ht="15.75" customHeight="1" x14ac:dyDescent="0.35">
      <c r="G145" s="50"/>
      <c r="H145" s="50"/>
      <c r="I145" s="50"/>
      <c r="J145" s="50"/>
      <c r="K145" s="51"/>
      <c r="L145" s="50"/>
      <c r="M145" s="50"/>
      <c r="N145" s="50"/>
      <c r="O145" s="50"/>
      <c r="P145" s="52"/>
      <c r="Q145" s="52"/>
      <c r="DC145" s="48"/>
    </row>
    <row r="146" spans="7:107" ht="15.75" customHeight="1" x14ac:dyDescent="0.35">
      <c r="G146" s="50"/>
      <c r="H146" s="50"/>
      <c r="I146" s="50"/>
      <c r="J146" s="50"/>
      <c r="K146" s="51"/>
      <c r="L146" s="50"/>
      <c r="M146" s="50"/>
      <c r="N146" s="50"/>
      <c r="O146" s="50"/>
      <c r="P146" s="52"/>
      <c r="Q146" s="52"/>
      <c r="DC146" s="48"/>
    </row>
    <row r="147" spans="7:107" ht="15.75" customHeight="1" x14ac:dyDescent="0.35">
      <c r="G147" s="50"/>
      <c r="H147" s="50"/>
      <c r="I147" s="50"/>
      <c r="J147" s="50"/>
      <c r="K147" s="51"/>
      <c r="L147" s="50"/>
      <c r="M147" s="50"/>
      <c r="N147" s="50"/>
      <c r="O147" s="50"/>
      <c r="P147" s="52"/>
      <c r="Q147" s="52"/>
      <c r="DC147" s="48"/>
    </row>
    <row r="148" spans="7:107" ht="15.75" customHeight="1" x14ac:dyDescent="0.35">
      <c r="G148" s="50"/>
      <c r="H148" s="50"/>
      <c r="I148" s="50"/>
      <c r="J148" s="50"/>
      <c r="K148" s="51"/>
      <c r="L148" s="50"/>
      <c r="M148" s="50"/>
      <c r="N148" s="50"/>
      <c r="O148" s="50"/>
      <c r="P148" s="52"/>
      <c r="Q148" s="52"/>
      <c r="DC148" s="48"/>
    </row>
    <row r="149" spans="7:107" ht="15.75" customHeight="1" x14ac:dyDescent="0.35">
      <c r="G149" s="50"/>
      <c r="H149" s="50"/>
      <c r="I149" s="50"/>
      <c r="J149" s="50"/>
      <c r="K149" s="51"/>
      <c r="L149" s="50"/>
      <c r="M149" s="50"/>
      <c r="N149" s="50"/>
      <c r="O149" s="50"/>
      <c r="P149" s="52"/>
      <c r="Q149" s="52"/>
      <c r="DC149" s="48"/>
    </row>
    <row r="150" spans="7:107" ht="15.75" customHeight="1" x14ac:dyDescent="0.35">
      <c r="G150" s="50"/>
      <c r="H150" s="50"/>
      <c r="I150" s="50"/>
      <c r="J150" s="50"/>
      <c r="K150" s="51"/>
      <c r="L150" s="50"/>
      <c r="M150" s="50"/>
      <c r="N150" s="50"/>
      <c r="O150" s="50"/>
      <c r="P150" s="52"/>
      <c r="Q150" s="52"/>
      <c r="DC150" s="48"/>
    </row>
    <row r="151" spans="7:107" ht="15.75" customHeight="1" x14ac:dyDescent="0.35">
      <c r="G151" s="50"/>
      <c r="H151" s="50"/>
      <c r="I151" s="50"/>
      <c r="J151" s="50"/>
      <c r="K151" s="51"/>
      <c r="L151" s="50"/>
      <c r="M151" s="50"/>
      <c r="N151" s="50"/>
      <c r="O151" s="50"/>
      <c r="P151" s="52"/>
      <c r="Q151" s="52"/>
      <c r="DC151" s="48"/>
    </row>
    <row r="152" spans="7:107" ht="15.75" customHeight="1" x14ac:dyDescent="0.35">
      <c r="G152" s="50"/>
      <c r="H152" s="50"/>
      <c r="I152" s="50"/>
      <c r="J152" s="50"/>
      <c r="K152" s="51"/>
      <c r="L152" s="50"/>
      <c r="M152" s="50"/>
      <c r="N152" s="50"/>
      <c r="O152" s="50"/>
      <c r="P152" s="52"/>
      <c r="Q152" s="52"/>
      <c r="DC152" s="48"/>
    </row>
    <row r="153" spans="7:107" ht="15.75" customHeight="1" x14ac:dyDescent="0.35">
      <c r="G153" s="50"/>
      <c r="H153" s="50"/>
      <c r="I153" s="50"/>
      <c r="J153" s="50"/>
      <c r="K153" s="51"/>
      <c r="L153" s="50"/>
      <c r="M153" s="50"/>
      <c r="N153" s="50"/>
      <c r="O153" s="50"/>
      <c r="P153" s="52"/>
      <c r="Q153" s="52"/>
      <c r="DC153" s="48"/>
    </row>
    <row r="154" spans="7:107" ht="15.75" customHeight="1" x14ac:dyDescent="0.35">
      <c r="G154" s="50"/>
      <c r="H154" s="50"/>
      <c r="I154" s="50"/>
      <c r="J154" s="50"/>
      <c r="K154" s="51"/>
      <c r="L154" s="50"/>
      <c r="M154" s="50"/>
      <c r="N154" s="50"/>
      <c r="O154" s="50"/>
      <c r="P154" s="52"/>
      <c r="Q154" s="52"/>
      <c r="DC154" s="48"/>
    </row>
    <row r="155" spans="7:107" ht="15.75" customHeight="1" x14ac:dyDescent="0.35">
      <c r="G155" s="50"/>
      <c r="H155" s="50"/>
      <c r="I155" s="50"/>
      <c r="J155" s="50"/>
      <c r="K155" s="51"/>
      <c r="L155" s="50"/>
      <c r="M155" s="50"/>
      <c r="N155" s="50"/>
      <c r="O155" s="50"/>
      <c r="P155" s="52"/>
      <c r="Q155" s="52"/>
      <c r="DC155" s="48"/>
    </row>
    <row r="156" spans="7:107" ht="15.75" customHeight="1" x14ac:dyDescent="0.35">
      <c r="G156" s="50"/>
      <c r="H156" s="50"/>
      <c r="I156" s="50"/>
      <c r="J156" s="50"/>
      <c r="K156" s="51"/>
      <c r="L156" s="50"/>
      <c r="M156" s="50"/>
      <c r="N156" s="50"/>
      <c r="O156" s="50"/>
      <c r="P156" s="52"/>
      <c r="Q156" s="52"/>
      <c r="DC156" s="48"/>
    </row>
    <row r="157" spans="7:107" ht="15.75" customHeight="1" x14ac:dyDescent="0.35">
      <c r="G157" s="50"/>
      <c r="H157" s="50"/>
      <c r="I157" s="50"/>
      <c r="J157" s="50"/>
      <c r="K157" s="51"/>
      <c r="L157" s="50"/>
      <c r="M157" s="50"/>
      <c r="N157" s="50"/>
      <c r="O157" s="50"/>
      <c r="P157" s="52"/>
      <c r="Q157" s="52"/>
      <c r="DC157" s="48"/>
    </row>
    <row r="158" spans="7:107" ht="15.75" customHeight="1" x14ac:dyDescent="0.35">
      <c r="G158" s="50"/>
      <c r="H158" s="50"/>
      <c r="I158" s="50"/>
      <c r="J158" s="50"/>
      <c r="K158" s="51"/>
      <c r="L158" s="50"/>
      <c r="M158" s="50"/>
      <c r="N158" s="50"/>
      <c r="O158" s="50"/>
      <c r="P158" s="52"/>
      <c r="Q158" s="52"/>
      <c r="DC158" s="48"/>
    </row>
    <row r="159" spans="7:107" ht="15.75" customHeight="1" x14ac:dyDescent="0.35">
      <c r="G159" s="50"/>
      <c r="H159" s="50"/>
      <c r="I159" s="50"/>
      <c r="J159" s="50"/>
      <c r="K159" s="51"/>
      <c r="L159" s="50"/>
      <c r="M159" s="50"/>
      <c r="N159" s="50"/>
      <c r="O159" s="50"/>
      <c r="P159" s="52"/>
      <c r="Q159" s="52"/>
      <c r="DC159" s="48"/>
    </row>
    <row r="160" spans="7:107" ht="15.75" customHeight="1" x14ac:dyDescent="0.35">
      <c r="G160" s="50"/>
      <c r="H160" s="50"/>
      <c r="I160" s="50"/>
      <c r="J160" s="50"/>
      <c r="K160" s="51"/>
      <c r="L160" s="50"/>
      <c r="M160" s="50"/>
      <c r="N160" s="50"/>
      <c r="O160" s="50"/>
      <c r="P160" s="52"/>
      <c r="Q160" s="52"/>
      <c r="DC160" s="48"/>
    </row>
    <row r="161" spans="7:107" ht="15.75" customHeight="1" x14ac:dyDescent="0.35">
      <c r="G161" s="50"/>
      <c r="H161" s="50"/>
      <c r="I161" s="50"/>
      <c r="J161" s="50"/>
      <c r="K161" s="51"/>
      <c r="L161" s="50"/>
      <c r="M161" s="50"/>
      <c r="N161" s="50"/>
      <c r="O161" s="50"/>
      <c r="P161" s="52"/>
      <c r="Q161" s="52"/>
      <c r="DC161" s="48"/>
    </row>
    <row r="162" spans="7:107" ht="15.75" customHeight="1" x14ac:dyDescent="0.35">
      <c r="G162" s="50"/>
      <c r="H162" s="50"/>
      <c r="I162" s="50"/>
      <c r="J162" s="50"/>
      <c r="K162" s="51"/>
      <c r="L162" s="50"/>
      <c r="M162" s="50"/>
      <c r="N162" s="50"/>
      <c r="O162" s="50"/>
      <c r="P162" s="52"/>
      <c r="Q162" s="52"/>
      <c r="DC162" s="48"/>
    </row>
    <row r="163" spans="7:107" ht="15.75" customHeight="1" x14ac:dyDescent="0.35">
      <c r="G163" s="50"/>
      <c r="H163" s="50"/>
      <c r="I163" s="50"/>
      <c r="J163" s="50"/>
      <c r="K163" s="51"/>
      <c r="L163" s="50"/>
      <c r="M163" s="50"/>
      <c r="N163" s="50"/>
      <c r="O163" s="50"/>
      <c r="P163" s="52"/>
      <c r="Q163" s="52"/>
      <c r="DC163" s="48"/>
    </row>
    <row r="164" spans="7:107" ht="15.75" customHeight="1" x14ac:dyDescent="0.35">
      <c r="G164" s="50"/>
      <c r="H164" s="50"/>
      <c r="I164" s="50"/>
      <c r="J164" s="50"/>
      <c r="K164" s="51"/>
      <c r="L164" s="50"/>
      <c r="M164" s="50"/>
      <c r="N164" s="50"/>
      <c r="O164" s="50"/>
      <c r="P164" s="52"/>
      <c r="Q164" s="52"/>
      <c r="DC164" s="48"/>
    </row>
    <row r="165" spans="7:107" ht="15.75" customHeight="1" x14ac:dyDescent="0.35">
      <c r="G165" s="50"/>
      <c r="H165" s="50"/>
      <c r="I165" s="50"/>
      <c r="J165" s="50"/>
      <c r="K165" s="51"/>
      <c r="L165" s="50"/>
      <c r="M165" s="50"/>
      <c r="N165" s="50"/>
      <c r="O165" s="50"/>
      <c r="P165" s="52"/>
      <c r="Q165" s="52"/>
      <c r="DC165" s="48"/>
    </row>
    <row r="166" spans="7:107" ht="15.75" customHeight="1" x14ac:dyDescent="0.35">
      <c r="G166" s="50"/>
      <c r="H166" s="50"/>
      <c r="I166" s="50"/>
      <c r="J166" s="50"/>
      <c r="K166" s="51"/>
      <c r="L166" s="50"/>
      <c r="M166" s="50"/>
      <c r="N166" s="50"/>
      <c r="O166" s="50"/>
      <c r="P166" s="52"/>
      <c r="Q166" s="52"/>
      <c r="DC166" s="48"/>
    </row>
    <row r="167" spans="7:107" ht="15.75" customHeight="1" x14ac:dyDescent="0.35">
      <c r="G167" s="50"/>
      <c r="H167" s="50"/>
      <c r="I167" s="50"/>
      <c r="J167" s="50"/>
      <c r="K167" s="51"/>
      <c r="L167" s="50"/>
      <c r="M167" s="50"/>
      <c r="N167" s="50"/>
      <c r="O167" s="50"/>
      <c r="P167" s="52"/>
      <c r="Q167" s="52"/>
      <c r="DC167" s="48"/>
    </row>
    <row r="168" spans="7:107" ht="15.75" customHeight="1" x14ac:dyDescent="0.35">
      <c r="G168" s="50"/>
      <c r="H168" s="50"/>
      <c r="I168" s="50"/>
      <c r="J168" s="50"/>
      <c r="K168" s="51"/>
      <c r="L168" s="50"/>
      <c r="M168" s="50"/>
      <c r="N168" s="50"/>
      <c r="O168" s="50"/>
      <c r="P168" s="52"/>
      <c r="Q168" s="52"/>
      <c r="DC168" s="48"/>
    </row>
    <row r="169" spans="7:107" ht="15.75" customHeight="1" x14ac:dyDescent="0.35">
      <c r="G169" s="50"/>
      <c r="H169" s="50"/>
      <c r="I169" s="50"/>
      <c r="J169" s="50"/>
      <c r="K169" s="51"/>
      <c r="L169" s="50"/>
      <c r="M169" s="50"/>
      <c r="N169" s="50"/>
      <c r="O169" s="50"/>
      <c r="P169" s="52"/>
      <c r="Q169" s="52"/>
      <c r="DC169" s="48"/>
    </row>
    <row r="170" spans="7:107" ht="15.75" customHeight="1" x14ac:dyDescent="0.35">
      <c r="G170" s="50"/>
      <c r="H170" s="50"/>
      <c r="I170" s="50"/>
      <c r="J170" s="50"/>
      <c r="K170" s="51"/>
      <c r="L170" s="50"/>
      <c r="M170" s="50"/>
      <c r="N170" s="50"/>
      <c r="O170" s="50"/>
      <c r="P170" s="52"/>
      <c r="Q170" s="52"/>
      <c r="DC170" s="48"/>
    </row>
    <row r="171" spans="7:107" ht="15.75" customHeight="1" x14ac:dyDescent="0.35">
      <c r="G171" s="50"/>
      <c r="H171" s="50"/>
      <c r="I171" s="50"/>
      <c r="J171" s="50"/>
      <c r="K171" s="51"/>
      <c r="L171" s="50"/>
      <c r="M171" s="50"/>
      <c r="N171" s="50"/>
      <c r="O171" s="50"/>
      <c r="P171" s="52"/>
      <c r="Q171" s="52"/>
      <c r="DC171" s="48"/>
    </row>
    <row r="172" spans="7:107" ht="15.75" customHeight="1" x14ac:dyDescent="0.35">
      <c r="G172" s="50"/>
      <c r="H172" s="50"/>
      <c r="I172" s="50"/>
      <c r="J172" s="50"/>
      <c r="K172" s="51"/>
      <c r="L172" s="50"/>
      <c r="M172" s="50"/>
      <c r="N172" s="50"/>
      <c r="O172" s="50"/>
      <c r="P172" s="52"/>
      <c r="Q172" s="52"/>
      <c r="DC172" s="48"/>
    </row>
    <row r="173" spans="7:107" ht="15.75" customHeight="1" x14ac:dyDescent="0.35">
      <c r="G173" s="50"/>
      <c r="H173" s="50"/>
      <c r="I173" s="50"/>
      <c r="J173" s="50"/>
      <c r="K173" s="51"/>
      <c r="L173" s="50"/>
      <c r="M173" s="50"/>
      <c r="N173" s="50"/>
      <c r="O173" s="50"/>
      <c r="P173" s="52"/>
      <c r="Q173" s="52"/>
      <c r="DC173" s="48"/>
    </row>
    <row r="174" spans="7:107" ht="15.75" customHeight="1" x14ac:dyDescent="0.35">
      <c r="G174" s="50"/>
      <c r="H174" s="50"/>
      <c r="I174" s="50"/>
      <c r="J174" s="50"/>
      <c r="K174" s="51"/>
      <c r="L174" s="50"/>
      <c r="M174" s="50"/>
      <c r="N174" s="50"/>
      <c r="O174" s="50"/>
      <c r="P174" s="52"/>
      <c r="Q174" s="52"/>
      <c r="DC174" s="48"/>
    </row>
    <row r="175" spans="7:107" ht="15.75" customHeight="1" x14ac:dyDescent="0.35">
      <c r="G175" s="50"/>
      <c r="H175" s="50"/>
      <c r="I175" s="50"/>
      <c r="J175" s="50"/>
      <c r="K175" s="51"/>
      <c r="L175" s="50"/>
      <c r="M175" s="50"/>
      <c r="N175" s="50"/>
      <c r="O175" s="50"/>
      <c r="P175" s="52"/>
      <c r="Q175" s="52"/>
      <c r="DC175" s="48"/>
    </row>
    <row r="176" spans="7:107" ht="15.75" customHeight="1" x14ac:dyDescent="0.35">
      <c r="G176" s="50"/>
      <c r="H176" s="50"/>
      <c r="I176" s="50"/>
      <c r="J176" s="50"/>
      <c r="K176" s="51"/>
      <c r="L176" s="50"/>
      <c r="M176" s="50"/>
      <c r="N176" s="50"/>
      <c r="O176" s="50"/>
      <c r="P176" s="52"/>
      <c r="Q176" s="52"/>
      <c r="DC176" s="48"/>
    </row>
    <row r="177" spans="7:107" ht="15.75" customHeight="1" x14ac:dyDescent="0.35">
      <c r="G177" s="50"/>
      <c r="H177" s="50"/>
      <c r="I177" s="50"/>
      <c r="J177" s="50"/>
      <c r="K177" s="51"/>
      <c r="L177" s="50"/>
      <c r="M177" s="50"/>
      <c r="N177" s="50"/>
      <c r="O177" s="50"/>
      <c r="P177" s="52"/>
      <c r="Q177" s="52"/>
      <c r="DC177" s="48"/>
    </row>
    <row r="178" spans="7:107" ht="15.75" customHeight="1" x14ac:dyDescent="0.35">
      <c r="G178" s="50"/>
      <c r="H178" s="50"/>
      <c r="I178" s="50"/>
      <c r="J178" s="50"/>
      <c r="K178" s="51"/>
      <c r="L178" s="50"/>
      <c r="M178" s="50"/>
      <c r="N178" s="50"/>
      <c r="O178" s="50"/>
      <c r="P178" s="52"/>
      <c r="Q178" s="52"/>
      <c r="DC178" s="48"/>
    </row>
    <row r="179" spans="7:107" ht="15.75" customHeight="1" x14ac:dyDescent="0.35">
      <c r="G179" s="50"/>
      <c r="H179" s="50"/>
      <c r="I179" s="50"/>
      <c r="J179" s="50"/>
      <c r="K179" s="51"/>
      <c r="L179" s="50"/>
      <c r="M179" s="50"/>
      <c r="N179" s="50"/>
      <c r="O179" s="50"/>
      <c r="P179" s="52"/>
      <c r="Q179" s="52"/>
      <c r="DC179" s="48"/>
    </row>
    <row r="180" spans="7:107" ht="15.75" customHeight="1" x14ac:dyDescent="0.35">
      <c r="G180" s="50"/>
      <c r="H180" s="50"/>
      <c r="I180" s="50"/>
      <c r="J180" s="50"/>
      <c r="K180" s="51"/>
      <c r="L180" s="50"/>
      <c r="M180" s="50"/>
      <c r="N180" s="50"/>
      <c r="O180" s="50"/>
      <c r="P180" s="52"/>
      <c r="Q180" s="52"/>
      <c r="DC180" s="48"/>
    </row>
    <row r="181" spans="7:107" ht="15.75" customHeight="1" x14ac:dyDescent="0.35">
      <c r="G181" s="50"/>
      <c r="H181" s="50"/>
      <c r="I181" s="50"/>
      <c r="J181" s="50"/>
      <c r="K181" s="51"/>
      <c r="L181" s="50"/>
      <c r="M181" s="50"/>
      <c r="N181" s="50"/>
      <c r="O181" s="50"/>
      <c r="P181" s="52"/>
      <c r="Q181" s="52"/>
      <c r="DC181" s="48"/>
    </row>
    <row r="182" spans="7:107" ht="15.75" customHeight="1" x14ac:dyDescent="0.35">
      <c r="G182" s="50"/>
      <c r="H182" s="50"/>
      <c r="I182" s="50"/>
      <c r="J182" s="50"/>
      <c r="K182" s="51"/>
      <c r="L182" s="50"/>
      <c r="M182" s="50"/>
      <c r="N182" s="50"/>
      <c r="O182" s="50"/>
      <c r="P182" s="52"/>
      <c r="Q182" s="52"/>
      <c r="DC182" s="48"/>
    </row>
    <row r="183" spans="7:107" ht="15.75" customHeight="1" x14ac:dyDescent="0.35">
      <c r="G183" s="50"/>
      <c r="H183" s="50"/>
      <c r="I183" s="50"/>
      <c r="J183" s="50"/>
      <c r="K183" s="51"/>
      <c r="L183" s="50"/>
      <c r="M183" s="50"/>
      <c r="N183" s="50"/>
      <c r="O183" s="50"/>
      <c r="P183" s="52"/>
      <c r="Q183" s="52"/>
      <c r="DC183" s="48"/>
    </row>
    <row r="184" spans="7:107" ht="15.75" customHeight="1" x14ac:dyDescent="0.35">
      <c r="G184" s="50"/>
      <c r="H184" s="50"/>
      <c r="I184" s="50"/>
      <c r="J184" s="50"/>
      <c r="K184" s="51"/>
      <c r="L184" s="50"/>
      <c r="M184" s="50"/>
      <c r="N184" s="50"/>
      <c r="O184" s="50"/>
      <c r="P184" s="52"/>
      <c r="Q184" s="52"/>
      <c r="DC184" s="48"/>
    </row>
    <row r="185" spans="7:107" ht="15.75" customHeight="1" x14ac:dyDescent="0.35">
      <c r="G185" s="50"/>
      <c r="H185" s="50"/>
      <c r="I185" s="50"/>
      <c r="J185" s="50"/>
      <c r="K185" s="51"/>
      <c r="L185" s="50"/>
      <c r="M185" s="50"/>
      <c r="N185" s="50"/>
      <c r="O185" s="50"/>
      <c r="P185" s="52"/>
      <c r="Q185" s="52"/>
      <c r="DC185" s="48"/>
    </row>
    <row r="186" spans="7:107" ht="15.75" customHeight="1" x14ac:dyDescent="0.35">
      <c r="G186" s="50"/>
      <c r="H186" s="50"/>
      <c r="I186" s="50"/>
      <c r="J186" s="50"/>
      <c r="K186" s="51"/>
      <c r="L186" s="50"/>
      <c r="M186" s="50"/>
      <c r="N186" s="50"/>
      <c r="O186" s="50"/>
      <c r="P186" s="52"/>
      <c r="Q186" s="52"/>
      <c r="DC186" s="48"/>
    </row>
    <row r="187" spans="7:107" ht="15.75" customHeight="1" x14ac:dyDescent="0.35">
      <c r="G187" s="50"/>
      <c r="H187" s="50"/>
      <c r="I187" s="50"/>
      <c r="J187" s="50"/>
      <c r="K187" s="51"/>
      <c r="L187" s="50"/>
      <c r="M187" s="50"/>
      <c r="N187" s="50"/>
      <c r="O187" s="50"/>
      <c r="P187" s="52"/>
      <c r="Q187" s="52"/>
      <c r="DC187" s="48"/>
    </row>
    <row r="188" spans="7:107" ht="15.75" customHeight="1" x14ac:dyDescent="0.35">
      <c r="G188" s="50"/>
      <c r="H188" s="50"/>
      <c r="I188" s="50"/>
      <c r="J188" s="50"/>
      <c r="K188" s="51"/>
      <c r="L188" s="50"/>
      <c r="M188" s="50"/>
      <c r="N188" s="50"/>
      <c r="O188" s="50"/>
      <c r="P188" s="52"/>
      <c r="Q188" s="52"/>
      <c r="DC188" s="48"/>
    </row>
    <row r="189" spans="7:107" ht="15.75" customHeight="1" x14ac:dyDescent="0.35">
      <c r="G189" s="50"/>
      <c r="H189" s="50"/>
      <c r="I189" s="50"/>
      <c r="J189" s="50"/>
      <c r="K189" s="51"/>
      <c r="L189" s="50"/>
      <c r="M189" s="50"/>
      <c r="N189" s="50"/>
      <c r="O189" s="50"/>
      <c r="P189" s="52"/>
      <c r="Q189" s="52"/>
      <c r="DC189" s="48"/>
    </row>
    <row r="190" spans="7:107" ht="15.75" customHeight="1" x14ac:dyDescent="0.35">
      <c r="G190" s="50"/>
      <c r="H190" s="50"/>
      <c r="I190" s="50"/>
      <c r="J190" s="50"/>
      <c r="K190" s="51"/>
      <c r="L190" s="50"/>
      <c r="M190" s="50"/>
      <c r="N190" s="50"/>
      <c r="O190" s="50"/>
      <c r="P190" s="52"/>
      <c r="Q190" s="52"/>
      <c r="DC190" s="48"/>
    </row>
    <row r="191" spans="7:107" ht="15.75" customHeight="1" x14ac:dyDescent="0.35">
      <c r="G191" s="50"/>
      <c r="H191" s="50"/>
      <c r="I191" s="50"/>
      <c r="J191" s="50"/>
      <c r="K191" s="51"/>
      <c r="L191" s="50"/>
      <c r="M191" s="50"/>
      <c r="N191" s="50"/>
      <c r="O191" s="50"/>
      <c r="P191" s="52"/>
      <c r="Q191" s="52"/>
      <c r="DC191" s="48"/>
    </row>
    <row r="192" spans="7:107" ht="15.75" customHeight="1" x14ac:dyDescent="0.35">
      <c r="G192" s="50"/>
      <c r="H192" s="50"/>
      <c r="I192" s="50"/>
      <c r="J192" s="50"/>
      <c r="K192" s="51"/>
      <c r="L192" s="50"/>
      <c r="M192" s="50"/>
      <c r="N192" s="50"/>
      <c r="O192" s="50"/>
      <c r="P192" s="52"/>
      <c r="Q192" s="52"/>
      <c r="DC192" s="48"/>
    </row>
    <row r="193" spans="7:107" ht="15.75" customHeight="1" x14ac:dyDescent="0.35">
      <c r="G193" s="50"/>
      <c r="H193" s="50"/>
      <c r="I193" s="50"/>
      <c r="J193" s="50"/>
      <c r="K193" s="51"/>
      <c r="L193" s="50"/>
      <c r="M193" s="50"/>
      <c r="N193" s="50"/>
      <c r="O193" s="50"/>
      <c r="P193" s="52"/>
      <c r="Q193" s="52"/>
      <c r="DC193" s="48"/>
    </row>
    <row r="194" spans="7:107" ht="15.75" customHeight="1" x14ac:dyDescent="0.35">
      <c r="G194" s="50"/>
      <c r="H194" s="50"/>
      <c r="I194" s="50"/>
      <c r="J194" s="50"/>
      <c r="K194" s="51"/>
      <c r="L194" s="50"/>
      <c r="M194" s="50"/>
      <c r="N194" s="50"/>
      <c r="O194" s="50"/>
      <c r="P194" s="52"/>
      <c r="Q194" s="52"/>
      <c r="DC194" s="48"/>
    </row>
    <row r="195" spans="7:107" ht="15.75" customHeight="1" x14ac:dyDescent="0.35">
      <c r="G195" s="50"/>
      <c r="H195" s="50"/>
      <c r="I195" s="50"/>
      <c r="J195" s="50"/>
      <c r="K195" s="51"/>
      <c r="L195" s="50"/>
      <c r="M195" s="50"/>
      <c r="N195" s="50"/>
      <c r="O195" s="50"/>
      <c r="P195" s="52"/>
      <c r="Q195" s="52"/>
      <c r="DC195" s="48"/>
    </row>
    <row r="196" spans="7:107" ht="15.75" customHeight="1" x14ac:dyDescent="0.35">
      <c r="G196" s="50"/>
      <c r="H196" s="50"/>
      <c r="I196" s="50"/>
      <c r="J196" s="50"/>
      <c r="K196" s="51"/>
      <c r="L196" s="50"/>
      <c r="M196" s="50"/>
      <c r="N196" s="50"/>
      <c r="O196" s="50"/>
      <c r="P196" s="52"/>
      <c r="Q196" s="52"/>
      <c r="DC196" s="48"/>
    </row>
    <row r="197" spans="7:107" ht="15.75" customHeight="1" x14ac:dyDescent="0.35">
      <c r="G197" s="50"/>
      <c r="H197" s="50"/>
      <c r="I197" s="50"/>
      <c r="J197" s="50"/>
      <c r="K197" s="51"/>
      <c r="L197" s="50"/>
      <c r="M197" s="50"/>
      <c r="N197" s="50"/>
      <c r="O197" s="50"/>
      <c r="P197" s="52"/>
      <c r="Q197" s="52"/>
      <c r="DC197" s="48"/>
    </row>
    <row r="198" spans="7:107" ht="15.75" customHeight="1" x14ac:dyDescent="0.35">
      <c r="G198" s="50"/>
      <c r="H198" s="50"/>
      <c r="I198" s="50"/>
      <c r="J198" s="50"/>
      <c r="K198" s="51"/>
      <c r="L198" s="50"/>
      <c r="M198" s="50"/>
      <c r="N198" s="50"/>
      <c r="O198" s="50"/>
      <c r="P198" s="52"/>
      <c r="Q198" s="52"/>
      <c r="DC198" s="48"/>
    </row>
    <row r="199" spans="7:107" ht="15.75" customHeight="1" x14ac:dyDescent="0.35">
      <c r="G199" s="50"/>
      <c r="H199" s="50"/>
      <c r="I199" s="50"/>
      <c r="J199" s="50"/>
      <c r="K199" s="51"/>
      <c r="L199" s="50"/>
      <c r="M199" s="50"/>
      <c r="N199" s="50"/>
      <c r="O199" s="50"/>
      <c r="P199" s="52"/>
      <c r="Q199" s="52"/>
      <c r="DC199" s="48"/>
    </row>
    <row r="200" spans="7:107" ht="15.75" customHeight="1" x14ac:dyDescent="0.35">
      <c r="G200" s="50"/>
      <c r="H200" s="50"/>
      <c r="I200" s="50"/>
      <c r="J200" s="50"/>
      <c r="K200" s="51"/>
      <c r="L200" s="50"/>
      <c r="M200" s="50"/>
      <c r="N200" s="50"/>
      <c r="O200" s="50"/>
      <c r="P200" s="52"/>
      <c r="Q200" s="52"/>
      <c r="DC200" s="48"/>
    </row>
    <row r="201" spans="7:107" ht="15.75" customHeight="1" x14ac:dyDescent="0.35">
      <c r="G201" s="50"/>
      <c r="H201" s="50"/>
      <c r="I201" s="50"/>
      <c r="J201" s="50"/>
      <c r="K201" s="51"/>
      <c r="L201" s="50"/>
      <c r="M201" s="50"/>
      <c r="N201" s="50"/>
      <c r="O201" s="50"/>
      <c r="P201" s="52"/>
      <c r="Q201" s="52"/>
      <c r="DC201" s="48"/>
    </row>
    <row r="202" spans="7:107" ht="15.75" customHeight="1" x14ac:dyDescent="0.35">
      <c r="G202" s="50"/>
      <c r="H202" s="50"/>
      <c r="I202" s="50"/>
      <c r="J202" s="50"/>
      <c r="K202" s="51"/>
      <c r="L202" s="50"/>
      <c r="M202" s="50"/>
      <c r="N202" s="50"/>
      <c r="O202" s="50"/>
      <c r="P202" s="52"/>
      <c r="Q202" s="52"/>
      <c r="DC202" s="48"/>
    </row>
    <row r="203" spans="7:107" ht="15.75" customHeight="1" x14ac:dyDescent="0.35">
      <c r="G203" s="50"/>
      <c r="H203" s="50"/>
      <c r="I203" s="50"/>
      <c r="J203" s="50"/>
      <c r="K203" s="51"/>
      <c r="L203" s="50"/>
      <c r="M203" s="50"/>
      <c r="N203" s="50"/>
      <c r="O203" s="50"/>
      <c r="P203" s="52"/>
      <c r="Q203" s="52"/>
      <c r="DC203" s="48"/>
    </row>
    <row r="204" spans="7:107" ht="15.75" customHeight="1" x14ac:dyDescent="0.35">
      <c r="G204" s="50"/>
      <c r="H204" s="50"/>
      <c r="I204" s="50"/>
      <c r="J204" s="50"/>
      <c r="K204" s="51"/>
      <c r="L204" s="50"/>
      <c r="M204" s="50"/>
      <c r="N204" s="50"/>
      <c r="O204" s="50"/>
      <c r="P204" s="52"/>
      <c r="Q204" s="52"/>
    </row>
    <row r="205" spans="7:107" ht="15.75" customHeight="1" x14ac:dyDescent="0.35">
      <c r="G205" s="50"/>
      <c r="H205" s="50"/>
      <c r="I205" s="50"/>
      <c r="J205" s="50"/>
      <c r="K205" s="51"/>
      <c r="L205" s="50"/>
      <c r="M205" s="50"/>
      <c r="N205" s="50"/>
      <c r="O205" s="50"/>
      <c r="P205" s="52"/>
      <c r="Q205" s="52"/>
    </row>
    <row r="206" spans="7:107" ht="15.75" customHeight="1" x14ac:dyDescent="0.35">
      <c r="G206" s="50"/>
      <c r="H206" s="50"/>
      <c r="I206" s="50"/>
      <c r="J206" s="50"/>
      <c r="K206" s="51"/>
      <c r="L206" s="50"/>
      <c r="M206" s="50"/>
      <c r="N206" s="50"/>
      <c r="O206" s="50"/>
      <c r="P206" s="52"/>
      <c r="Q206" s="52"/>
    </row>
    <row r="207" spans="7:107" ht="15.75" customHeight="1" x14ac:dyDescent="0.35">
      <c r="G207" s="50"/>
      <c r="H207" s="50"/>
      <c r="I207" s="50"/>
      <c r="J207" s="50"/>
      <c r="K207" s="51"/>
      <c r="L207" s="50"/>
      <c r="M207" s="50"/>
      <c r="N207" s="50"/>
      <c r="O207" s="50"/>
      <c r="P207" s="52"/>
      <c r="Q207" s="52"/>
    </row>
    <row r="208" spans="7:107" ht="15.75" customHeight="1" x14ac:dyDescent="0.35">
      <c r="G208" s="50"/>
      <c r="H208" s="50"/>
      <c r="I208" s="50"/>
      <c r="J208" s="50"/>
      <c r="K208" s="51"/>
      <c r="L208" s="50"/>
      <c r="M208" s="50"/>
      <c r="N208" s="50"/>
      <c r="O208" s="50"/>
      <c r="P208" s="52"/>
      <c r="Q208" s="52"/>
    </row>
    <row r="209" spans="7:17" ht="15.75" customHeight="1" x14ac:dyDescent="0.35">
      <c r="G209" s="50"/>
      <c r="H209" s="50"/>
      <c r="I209" s="50"/>
      <c r="J209" s="50"/>
      <c r="K209" s="51"/>
      <c r="L209" s="50"/>
      <c r="M209" s="50"/>
      <c r="N209" s="50"/>
      <c r="O209" s="50"/>
      <c r="P209" s="52"/>
      <c r="Q209" s="52"/>
    </row>
    <row r="210" spans="7:17" ht="15.75" customHeight="1" x14ac:dyDescent="0.35">
      <c r="G210" s="50"/>
      <c r="H210" s="50"/>
      <c r="I210" s="50"/>
      <c r="J210" s="50"/>
      <c r="K210" s="51"/>
      <c r="L210" s="50"/>
      <c r="M210" s="50"/>
      <c r="N210" s="50"/>
      <c r="O210" s="50"/>
      <c r="P210" s="52"/>
      <c r="Q210" s="52"/>
    </row>
    <row r="211" spans="7:17" ht="15.75" customHeight="1" x14ac:dyDescent="0.35">
      <c r="G211" s="50"/>
      <c r="H211" s="50"/>
      <c r="I211" s="50"/>
      <c r="J211" s="50"/>
      <c r="K211" s="51"/>
      <c r="L211" s="50"/>
      <c r="M211" s="50"/>
      <c r="N211" s="50"/>
      <c r="O211" s="50"/>
      <c r="P211" s="52"/>
      <c r="Q211" s="52"/>
    </row>
    <row r="212" spans="7:17" ht="15.75" customHeight="1" x14ac:dyDescent="0.35">
      <c r="G212" s="50"/>
      <c r="H212" s="50"/>
      <c r="I212" s="50"/>
      <c r="J212" s="50"/>
      <c r="K212" s="51"/>
      <c r="L212" s="50"/>
      <c r="M212" s="50"/>
      <c r="N212" s="50"/>
      <c r="O212" s="50"/>
      <c r="P212" s="52"/>
      <c r="Q212" s="52"/>
    </row>
    <row r="213" spans="7:17" ht="15.75" customHeight="1" x14ac:dyDescent="0.35">
      <c r="G213" s="50"/>
      <c r="H213" s="50"/>
      <c r="I213" s="50"/>
      <c r="J213" s="50"/>
      <c r="K213" s="51"/>
      <c r="L213" s="50"/>
      <c r="M213" s="50"/>
      <c r="N213" s="50"/>
      <c r="O213" s="50"/>
      <c r="P213" s="52"/>
      <c r="Q213" s="52"/>
    </row>
    <row r="214" spans="7:17" ht="15.75" customHeight="1" x14ac:dyDescent="0.35">
      <c r="G214" s="50"/>
      <c r="H214" s="50"/>
      <c r="I214" s="50"/>
      <c r="J214" s="50"/>
      <c r="K214" s="51"/>
      <c r="L214" s="50"/>
      <c r="M214" s="50"/>
      <c r="N214" s="50"/>
      <c r="O214" s="50"/>
      <c r="P214" s="52"/>
      <c r="Q214" s="52"/>
    </row>
    <row r="215" spans="7:17" ht="15.75" customHeight="1" x14ac:dyDescent="0.35">
      <c r="G215" s="50"/>
      <c r="H215" s="50"/>
      <c r="I215" s="50"/>
      <c r="J215" s="50"/>
      <c r="K215" s="51"/>
      <c r="L215" s="50"/>
      <c r="M215" s="50"/>
      <c r="N215" s="50"/>
      <c r="O215" s="50"/>
      <c r="P215" s="52"/>
      <c r="Q215" s="52"/>
    </row>
    <row r="216" spans="7:17" ht="15.75" customHeight="1" x14ac:dyDescent="0.35">
      <c r="G216" s="50"/>
      <c r="H216" s="50"/>
      <c r="I216" s="50"/>
      <c r="J216" s="50"/>
      <c r="K216" s="51"/>
      <c r="L216" s="50"/>
      <c r="M216" s="50"/>
      <c r="N216" s="50"/>
      <c r="O216" s="50"/>
      <c r="P216" s="52"/>
      <c r="Q216" s="52"/>
    </row>
    <row r="217" spans="7:17" ht="15.75" customHeight="1" x14ac:dyDescent="0.35">
      <c r="G217" s="50"/>
      <c r="H217" s="50"/>
      <c r="I217" s="50"/>
      <c r="J217" s="50"/>
      <c r="K217" s="51"/>
      <c r="L217" s="50"/>
      <c r="M217" s="50"/>
      <c r="N217" s="50"/>
      <c r="O217" s="50"/>
      <c r="P217" s="52"/>
      <c r="Q217" s="52"/>
    </row>
    <row r="218" spans="7:17" ht="15.75" customHeight="1" x14ac:dyDescent="0.35">
      <c r="G218" s="50"/>
      <c r="H218" s="50"/>
      <c r="I218" s="50"/>
      <c r="J218" s="50"/>
      <c r="K218" s="51"/>
      <c r="L218" s="50"/>
      <c r="M218" s="50"/>
      <c r="N218" s="50"/>
      <c r="O218" s="50"/>
      <c r="P218" s="52"/>
      <c r="Q218" s="52"/>
    </row>
    <row r="219" spans="7:17" ht="15.75" customHeight="1" x14ac:dyDescent="0.35">
      <c r="G219" s="50"/>
      <c r="H219" s="50"/>
      <c r="I219" s="50"/>
      <c r="J219" s="50"/>
      <c r="K219" s="51"/>
      <c r="L219" s="50"/>
      <c r="M219" s="50"/>
      <c r="N219" s="50"/>
      <c r="O219" s="50"/>
      <c r="P219" s="52"/>
      <c r="Q219" s="52"/>
    </row>
    <row r="220" spans="7:17" ht="15.75" customHeight="1" x14ac:dyDescent="0.35">
      <c r="G220" s="50"/>
      <c r="H220" s="50"/>
      <c r="I220" s="50"/>
      <c r="J220" s="50"/>
      <c r="K220" s="51"/>
      <c r="L220" s="50"/>
      <c r="M220" s="50"/>
      <c r="N220" s="50"/>
      <c r="O220" s="50"/>
      <c r="P220" s="52"/>
      <c r="Q220" s="52"/>
    </row>
    <row r="221" spans="7:17" ht="15.75" customHeight="1" x14ac:dyDescent="0.35">
      <c r="G221" s="50"/>
      <c r="H221" s="50"/>
      <c r="I221" s="50"/>
      <c r="J221" s="50"/>
      <c r="K221" s="51"/>
      <c r="L221" s="50"/>
      <c r="M221" s="50"/>
      <c r="N221" s="50"/>
      <c r="O221" s="50"/>
      <c r="P221" s="52"/>
      <c r="Q221" s="52"/>
    </row>
    <row r="222" spans="7:17" ht="15.75" customHeight="1" x14ac:dyDescent="0.35">
      <c r="G222" s="50"/>
      <c r="H222" s="50"/>
      <c r="I222" s="50"/>
      <c r="J222" s="50"/>
      <c r="K222" s="51"/>
      <c r="L222" s="50"/>
      <c r="M222" s="50"/>
      <c r="N222" s="50"/>
      <c r="O222" s="50"/>
      <c r="P222" s="52"/>
      <c r="Q222" s="52"/>
    </row>
    <row r="223" spans="7:17" ht="15.75" customHeight="1" x14ac:dyDescent="0.35">
      <c r="G223" s="50"/>
      <c r="H223" s="50"/>
      <c r="I223" s="50"/>
      <c r="J223" s="50"/>
      <c r="K223" s="51"/>
      <c r="L223" s="50"/>
      <c r="M223" s="50"/>
      <c r="N223" s="50"/>
      <c r="O223" s="50"/>
      <c r="P223" s="52"/>
      <c r="Q223" s="52"/>
    </row>
    <row r="224" spans="7:17" ht="15.75" customHeight="1" x14ac:dyDescent="0.35">
      <c r="G224" s="50"/>
      <c r="H224" s="50"/>
      <c r="I224" s="50"/>
      <c r="J224" s="50"/>
      <c r="K224" s="51"/>
      <c r="L224" s="50"/>
      <c r="M224" s="50"/>
      <c r="N224" s="50"/>
      <c r="O224" s="50"/>
      <c r="P224" s="52"/>
      <c r="Q224" s="52"/>
    </row>
    <row r="225" spans="7:17" ht="15.75" customHeight="1" x14ac:dyDescent="0.35">
      <c r="G225" s="50"/>
      <c r="H225" s="50"/>
      <c r="I225" s="50"/>
      <c r="J225" s="50"/>
      <c r="K225" s="51"/>
      <c r="L225" s="50"/>
      <c r="M225" s="50"/>
      <c r="N225" s="50"/>
      <c r="O225" s="50"/>
      <c r="P225" s="52"/>
      <c r="Q225" s="52"/>
    </row>
    <row r="226" spans="7:17" ht="15.75" customHeight="1" x14ac:dyDescent="0.35">
      <c r="G226" s="50"/>
      <c r="H226" s="50"/>
      <c r="I226" s="50"/>
      <c r="J226" s="50"/>
      <c r="K226" s="51"/>
      <c r="L226" s="50"/>
      <c r="M226" s="50"/>
      <c r="N226" s="50"/>
      <c r="O226" s="50"/>
      <c r="P226" s="52"/>
      <c r="Q226" s="52"/>
    </row>
    <row r="227" spans="7:17" ht="15.75" customHeight="1" x14ac:dyDescent="0.35">
      <c r="G227" s="50"/>
      <c r="H227" s="50"/>
      <c r="I227" s="50"/>
      <c r="J227" s="50"/>
      <c r="K227" s="51"/>
      <c r="L227" s="50"/>
      <c r="M227" s="50"/>
      <c r="N227" s="50"/>
      <c r="O227" s="50"/>
      <c r="P227" s="52"/>
      <c r="Q227" s="52"/>
    </row>
    <row r="228" spans="7:17" ht="15.75" customHeight="1" x14ac:dyDescent="0.35">
      <c r="G228" s="50"/>
      <c r="H228" s="50"/>
      <c r="I228" s="50"/>
      <c r="J228" s="50"/>
      <c r="K228" s="51"/>
      <c r="L228" s="50"/>
      <c r="M228" s="50"/>
      <c r="N228" s="50"/>
      <c r="O228" s="50"/>
      <c r="P228" s="52"/>
      <c r="Q228" s="52"/>
    </row>
    <row r="229" spans="7:17" ht="15.75" customHeight="1" x14ac:dyDescent="0.35">
      <c r="G229" s="50"/>
      <c r="H229" s="50"/>
      <c r="I229" s="50"/>
      <c r="J229" s="50"/>
      <c r="K229" s="51"/>
      <c r="L229" s="50"/>
      <c r="M229" s="50"/>
      <c r="N229" s="50"/>
      <c r="O229" s="50"/>
      <c r="P229" s="52"/>
      <c r="Q229" s="52"/>
    </row>
    <row r="230" spans="7:17" ht="15.75" customHeight="1" x14ac:dyDescent="0.35">
      <c r="G230" s="50"/>
      <c r="H230" s="50"/>
      <c r="I230" s="50"/>
      <c r="J230" s="50"/>
      <c r="K230" s="51"/>
      <c r="L230" s="50"/>
      <c r="M230" s="50"/>
      <c r="N230" s="50"/>
      <c r="O230" s="50"/>
      <c r="P230" s="52"/>
      <c r="Q230" s="52"/>
    </row>
    <row r="231" spans="7:17" ht="15.75" customHeight="1" x14ac:dyDescent="0.35">
      <c r="G231" s="50"/>
      <c r="H231" s="50"/>
      <c r="I231" s="50"/>
      <c r="J231" s="50"/>
      <c r="K231" s="51"/>
      <c r="L231" s="50"/>
      <c r="M231" s="50"/>
      <c r="N231" s="50"/>
      <c r="O231" s="50"/>
      <c r="P231" s="52"/>
      <c r="Q231" s="52"/>
    </row>
    <row r="232" spans="7:17" ht="15.75" customHeight="1" x14ac:dyDescent="0.35">
      <c r="G232" s="50"/>
      <c r="H232" s="50"/>
      <c r="I232" s="50"/>
      <c r="J232" s="50"/>
      <c r="K232" s="51"/>
      <c r="L232" s="50"/>
      <c r="M232" s="50"/>
      <c r="N232" s="50"/>
      <c r="O232" s="50"/>
      <c r="P232" s="52"/>
      <c r="Q232" s="52"/>
    </row>
    <row r="233" spans="7:17" ht="15.75" customHeight="1" x14ac:dyDescent="0.35">
      <c r="G233" s="50"/>
      <c r="H233" s="50"/>
      <c r="I233" s="50"/>
      <c r="J233" s="50"/>
      <c r="K233" s="51"/>
      <c r="L233" s="50"/>
      <c r="M233" s="50"/>
      <c r="N233" s="50"/>
      <c r="O233" s="50"/>
      <c r="P233" s="52"/>
      <c r="Q233" s="52"/>
    </row>
    <row r="234" spans="7:17" ht="15.75" customHeight="1" x14ac:dyDescent="0.35">
      <c r="G234" s="50"/>
      <c r="H234" s="50"/>
      <c r="I234" s="50"/>
      <c r="J234" s="50"/>
      <c r="K234" s="51"/>
      <c r="L234" s="50"/>
      <c r="M234" s="50"/>
      <c r="N234" s="50"/>
      <c r="O234" s="50"/>
      <c r="P234" s="52"/>
      <c r="Q234" s="52"/>
    </row>
    <row r="235" spans="7:17" ht="15.75" customHeight="1" x14ac:dyDescent="0.35">
      <c r="G235" s="50"/>
      <c r="H235" s="50"/>
      <c r="I235" s="50"/>
      <c r="J235" s="50"/>
      <c r="K235" s="51"/>
      <c r="L235" s="50"/>
      <c r="M235" s="50"/>
      <c r="N235" s="50"/>
      <c r="O235" s="50"/>
      <c r="P235" s="52"/>
      <c r="Q235" s="52"/>
    </row>
    <row r="236" spans="7:17" ht="15.75" customHeight="1" x14ac:dyDescent="0.35">
      <c r="G236" s="50"/>
      <c r="H236" s="50"/>
      <c r="I236" s="50"/>
      <c r="J236" s="50"/>
      <c r="K236" s="51"/>
      <c r="L236" s="50"/>
      <c r="M236" s="50"/>
      <c r="N236" s="50"/>
      <c r="O236" s="50"/>
      <c r="P236" s="52"/>
      <c r="Q236" s="52"/>
    </row>
    <row r="237" spans="7:17" ht="15.75" customHeight="1" x14ac:dyDescent="0.35">
      <c r="G237" s="50"/>
      <c r="H237" s="50"/>
      <c r="I237" s="50"/>
      <c r="J237" s="50"/>
      <c r="K237" s="51"/>
      <c r="L237" s="50"/>
      <c r="M237" s="50"/>
      <c r="N237" s="50"/>
      <c r="O237" s="50"/>
      <c r="P237" s="52"/>
      <c r="Q237" s="52"/>
    </row>
    <row r="238" spans="7:17" ht="15.75" customHeight="1" x14ac:dyDescent="0.35">
      <c r="G238" s="50"/>
      <c r="H238" s="50"/>
      <c r="I238" s="50"/>
      <c r="J238" s="50"/>
      <c r="K238" s="51"/>
      <c r="L238" s="50"/>
      <c r="M238" s="50"/>
      <c r="N238" s="50"/>
      <c r="O238" s="50"/>
      <c r="P238" s="52"/>
      <c r="Q238" s="52"/>
    </row>
    <row r="239" spans="7:17" ht="15.75" customHeight="1" x14ac:dyDescent="0.35">
      <c r="G239" s="50"/>
      <c r="H239" s="50"/>
      <c r="I239" s="50"/>
      <c r="J239" s="50"/>
      <c r="K239" s="51"/>
      <c r="L239" s="50"/>
      <c r="M239" s="50"/>
      <c r="N239" s="50"/>
      <c r="O239" s="50"/>
      <c r="P239" s="52"/>
      <c r="Q239" s="52"/>
    </row>
    <row r="240" spans="7:17" ht="15.75" customHeight="1" x14ac:dyDescent="0.35">
      <c r="G240" s="50"/>
      <c r="H240" s="50"/>
      <c r="I240" s="50"/>
      <c r="J240" s="50"/>
      <c r="K240" s="51"/>
      <c r="L240" s="50"/>
      <c r="M240" s="50"/>
      <c r="N240" s="50"/>
      <c r="O240" s="50"/>
      <c r="P240" s="52"/>
      <c r="Q240" s="52"/>
    </row>
    <row r="241" spans="7:17" ht="15.75" customHeight="1" x14ac:dyDescent="0.35">
      <c r="G241" s="50"/>
      <c r="H241" s="50"/>
      <c r="I241" s="50"/>
      <c r="J241" s="50"/>
      <c r="K241" s="51"/>
      <c r="L241" s="50"/>
      <c r="M241" s="50"/>
      <c r="N241" s="50"/>
      <c r="O241" s="50"/>
      <c r="P241" s="52"/>
      <c r="Q241" s="52"/>
    </row>
    <row r="242" spans="7:17" ht="15.75" customHeight="1" x14ac:dyDescent="0.35">
      <c r="G242" s="50"/>
      <c r="H242" s="50"/>
      <c r="I242" s="50"/>
      <c r="J242" s="50"/>
      <c r="K242" s="51"/>
      <c r="L242" s="50"/>
      <c r="M242" s="50"/>
      <c r="N242" s="50"/>
      <c r="O242" s="50"/>
      <c r="P242" s="52"/>
      <c r="Q242" s="52"/>
    </row>
    <row r="243" spans="7:17" ht="15.75" customHeight="1" x14ac:dyDescent="0.35">
      <c r="G243" s="50"/>
      <c r="H243" s="50"/>
      <c r="I243" s="50"/>
      <c r="J243" s="50"/>
      <c r="K243" s="51"/>
      <c r="L243" s="50"/>
      <c r="M243" s="50"/>
      <c r="N243" s="50"/>
      <c r="O243" s="50"/>
      <c r="P243" s="52"/>
      <c r="Q243" s="52"/>
    </row>
    <row r="244" spans="7:17" ht="15.75" customHeight="1" x14ac:dyDescent="0.35">
      <c r="G244" s="50"/>
      <c r="H244" s="50"/>
      <c r="I244" s="50"/>
      <c r="J244" s="50"/>
      <c r="K244" s="51"/>
      <c r="L244" s="50"/>
      <c r="M244" s="50"/>
      <c r="N244" s="50"/>
      <c r="O244" s="50"/>
      <c r="P244" s="52"/>
      <c r="Q244" s="52"/>
    </row>
    <row r="245" spans="7:17" ht="15.75" customHeight="1" x14ac:dyDescent="0.35">
      <c r="G245" s="50"/>
      <c r="H245" s="50"/>
      <c r="I245" s="50"/>
      <c r="J245" s="50"/>
      <c r="K245" s="51"/>
      <c r="L245" s="50"/>
      <c r="M245" s="50"/>
      <c r="N245" s="50"/>
      <c r="O245" s="50"/>
      <c r="P245" s="52"/>
      <c r="Q245" s="52"/>
    </row>
    <row r="246" spans="7:17" ht="15.75" customHeight="1" x14ac:dyDescent="0.35">
      <c r="G246" s="50"/>
      <c r="H246" s="50"/>
      <c r="I246" s="50"/>
      <c r="J246" s="50"/>
      <c r="K246" s="51"/>
      <c r="L246" s="50"/>
      <c r="M246" s="50"/>
      <c r="N246" s="50"/>
      <c r="O246" s="50"/>
      <c r="P246" s="52"/>
      <c r="Q246" s="52"/>
    </row>
    <row r="247" spans="7:17" ht="15.75" customHeight="1" x14ac:dyDescent="0.35">
      <c r="G247" s="50"/>
      <c r="H247" s="50"/>
      <c r="I247" s="50"/>
      <c r="J247" s="50"/>
      <c r="K247" s="51"/>
      <c r="L247" s="50"/>
      <c r="M247" s="50"/>
      <c r="N247" s="50"/>
      <c r="O247" s="50"/>
      <c r="P247" s="52"/>
      <c r="Q247" s="52"/>
    </row>
    <row r="248" spans="7:17" ht="15.75" customHeight="1" x14ac:dyDescent="0.35">
      <c r="G248" s="50"/>
      <c r="H248" s="50"/>
      <c r="I248" s="50"/>
      <c r="J248" s="50"/>
      <c r="K248" s="51"/>
      <c r="L248" s="50"/>
      <c r="M248" s="50"/>
      <c r="N248" s="50"/>
      <c r="O248" s="50"/>
      <c r="P248" s="52"/>
      <c r="Q248" s="52"/>
    </row>
    <row r="249" spans="7:17" ht="15.75" customHeight="1" x14ac:dyDescent="0.35">
      <c r="G249" s="50"/>
      <c r="H249" s="50"/>
      <c r="I249" s="50"/>
      <c r="J249" s="50"/>
      <c r="K249" s="51"/>
      <c r="L249" s="50"/>
      <c r="M249" s="50"/>
      <c r="N249" s="50"/>
      <c r="O249" s="50"/>
      <c r="P249" s="52"/>
      <c r="Q249" s="52"/>
    </row>
    <row r="250" spans="7:17" ht="15.75" customHeight="1" x14ac:dyDescent="0.35">
      <c r="G250" s="50"/>
      <c r="H250" s="50"/>
      <c r="I250" s="50"/>
      <c r="J250" s="50"/>
      <c r="K250" s="51"/>
      <c r="L250" s="50"/>
      <c r="M250" s="50"/>
      <c r="N250" s="50"/>
      <c r="O250" s="50"/>
      <c r="P250" s="52"/>
      <c r="Q250" s="52"/>
    </row>
    <row r="251" spans="7:17" ht="15.75" customHeight="1" x14ac:dyDescent="0.35">
      <c r="G251" s="50"/>
      <c r="H251" s="50"/>
      <c r="I251" s="50"/>
      <c r="J251" s="50"/>
      <c r="K251" s="51"/>
      <c r="L251" s="50"/>
      <c r="M251" s="50"/>
      <c r="N251" s="50"/>
      <c r="O251" s="50"/>
      <c r="P251" s="52"/>
      <c r="Q251" s="52"/>
    </row>
    <row r="252" spans="7:17" ht="15.75" customHeight="1" x14ac:dyDescent="0.35">
      <c r="G252" s="50"/>
      <c r="H252" s="50"/>
      <c r="I252" s="50"/>
      <c r="J252" s="50"/>
      <c r="K252" s="51"/>
      <c r="L252" s="50"/>
      <c r="M252" s="50"/>
      <c r="N252" s="50"/>
      <c r="O252" s="50"/>
      <c r="P252" s="52"/>
      <c r="Q252" s="52"/>
    </row>
    <row r="253" spans="7:17" ht="15.75" customHeight="1" x14ac:dyDescent="0.35">
      <c r="G253" s="50"/>
      <c r="H253" s="50"/>
      <c r="I253" s="50"/>
      <c r="J253" s="50"/>
      <c r="K253" s="51"/>
      <c r="L253" s="50"/>
      <c r="M253" s="50"/>
      <c r="N253" s="50"/>
      <c r="O253" s="50"/>
      <c r="P253" s="52"/>
      <c r="Q253" s="52"/>
    </row>
    <row r="254" spans="7:17" ht="15.75" customHeight="1" x14ac:dyDescent="0.35">
      <c r="G254" s="50"/>
      <c r="H254" s="50"/>
      <c r="I254" s="50"/>
      <c r="J254" s="50"/>
      <c r="K254" s="51"/>
      <c r="L254" s="50"/>
      <c r="M254" s="50"/>
      <c r="N254" s="50"/>
      <c r="O254" s="50"/>
      <c r="P254" s="52"/>
      <c r="Q254" s="52"/>
    </row>
    <row r="255" spans="7:17" ht="15.75" customHeight="1" x14ac:dyDescent="0.35">
      <c r="G255" s="50"/>
      <c r="H255" s="50"/>
      <c r="I255" s="50"/>
      <c r="J255" s="50"/>
      <c r="K255" s="51"/>
      <c r="L255" s="50"/>
      <c r="M255" s="50"/>
      <c r="N255" s="50"/>
      <c r="O255" s="50"/>
      <c r="P255" s="52"/>
      <c r="Q255" s="52"/>
    </row>
    <row r="256" spans="7:17" ht="15.75" customHeight="1" x14ac:dyDescent="0.35">
      <c r="G256" s="50"/>
      <c r="H256" s="50"/>
      <c r="I256" s="50"/>
      <c r="J256" s="50"/>
      <c r="K256" s="51"/>
      <c r="L256" s="50"/>
      <c r="M256" s="50"/>
      <c r="N256" s="50"/>
      <c r="O256" s="50"/>
      <c r="P256" s="52"/>
      <c r="Q256" s="52"/>
    </row>
    <row r="257" spans="7:17" ht="15.75" customHeight="1" x14ac:dyDescent="0.35">
      <c r="G257" s="50"/>
      <c r="H257" s="50"/>
      <c r="I257" s="50"/>
      <c r="J257" s="50"/>
      <c r="K257" s="51"/>
      <c r="L257" s="50"/>
      <c r="M257" s="50"/>
      <c r="N257" s="50"/>
      <c r="O257" s="50"/>
      <c r="P257" s="52"/>
      <c r="Q257" s="52"/>
    </row>
    <row r="258" spans="7:17" ht="15.75" customHeight="1" x14ac:dyDescent="0.35">
      <c r="G258" s="50"/>
      <c r="H258" s="50"/>
      <c r="I258" s="50"/>
      <c r="J258" s="50"/>
      <c r="K258" s="51"/>
      <c r="L258" s="50"/>
      <c r="M258" s="50"/>
      <c r="N258" s="50"/>
      <c r="O258" s="50"/>
      <c r="P258" s="52"/>
      <c r="Q258" s="52"/>
    </row>
    <row r="259" spans="7:17" ht="15.75" customHeight="1" x14ac:dyDescent="0.35">
      <c r="G259" s="50"/>
      <c r="H259" s="50"/>
      <c r="I259" s="50"/>
      <c r="J259" s="50"/>
      <c r="K259" s="51"/>
      <c r="L259" s="50"/>
      <c r="M259" s="50"/>
      <c r="N259" s="50"/>
      <c r="O259" s="50"/>
      <c r="P259" s="52"/>
      <c r="Q259" s="52"/>
    </row>
    <row r="260" spans="7:17" ht="15.75" customHeight="1" x14ac:dyDescent="0.35">
      <c r="G260" s="50"/>
      <c r="H260" s="50"/>
      <c r="I260" s="50"/>
      <c r="J260" s="50"/>
      <c r="K260" s="51"/>
      <c r="L260" s="50"/>
      <c r="M260" s="50"/>
      <c r="N260" s="50"/>
      <c r="O260" s="50"/>
      <c r="P260" s="52"/>
      <c r="Q260" s="52"/>
    </row>
    <row r="261" spans="7:17" ht="15.75" customHeight="1" x14ac:dyDescent="0.35">
      <c r="G261" s="50"/>
      <c r="H261" s="50"/>
      <c r="I261" s="50"/>
      <c r="J261" s="50"/>
      <c r="K261" s="51"/>
      <c r="L261" s="50"/>
      <c r="M261" s="50"/>
      <c r="N261" s="50"/>
      <c r="O261" s="50"/>
      <c r="P261" s="52"/>
      <c r="Q261" s="52"/>
    </row>
    <row r="262" spans="7:17" ht="15.75" customHeight="1" x14ac:dyDescent="0.35">
      <c r="G262" s="50"/>
      <c r="H262" s="50"/>
      <c r="I262" s="50"/>
      <c r="J262" s="50"/>
      <c r="K262" s="51"/>
      <c r="L262" s="50"/>
      <c r="M262" s="50"/>
      <c r="N262" s="50"/>
      <c r="O262" s="50"/>
      <c r="P262" s="52"/>
      <c r="Q262" s="52"/>
    </row>
    <row r="263" spans="7:17" ht="15.75" customHeight="1" x14ac:dyDescent="0.35">
      <c r="G263" s="50"/>
      <c r="H263" s="50"/>
      <c r="I263" s="50"/>
      <c r="J263" s="50"/>
      <c r="K263" s="51"/>
      <c r="L263" s="50"/>
      <c r="M263" s="50"/>
      <c r="N263" s="50"/>
      <c r="O263" s="50"/>
      <c r="P263" s="52"/>
      <c r="Q263" s="52"/>
    </row>
    <row r="264" spans="7:17" ht="15.75" customHeight="1" x14ac:dyDescent="0.35">
      <c r="G264" s="50"/>
      <c r="H264" s="50"/>
      <c r="I264" s="50"/>
      <c r="J264" s="50"/>
      <c r="K264" s="51"/>
      <c r="L264" s="50"/>
      <c r="M264" s="50"/>
      <c r="N264" s="50"/>
      <c r="O264" s="50"/>
      <c r="P264" s="52"/>
      <c r="Q264" s="52"/>
    </row>
    <row r="265" spans="7:17" ht="15.75" customHeight="1" x14ac:dyDescent="0.35">
      <c r="G265" s="50"/>
      <c r="H265" s="50"/>
      <c r="I265" s="50"/>
      <c r="J265" s="50"/>
      <c r="K265" s="51"/>
      <c r="L265" s="50"/>
      <c r="M265" s="50"/>
      <c r="N265" s="50"/>
      <c r="O265" s="50"/>
      <c r="P265" s="52"/>
      <c r="Q265" s="52"/>
    </row>
    <row r="266" spans="7:17" ht="15.75" customHeight="1" x14ac:dyDescent="0.35">
      <c r="G266" s="50"/>
      <c r="H266" s="50"/>
      <c r="I266" s="50"/>
      <c r="J266" s="50"/>
      <c r="K266" s="51"/>
      <c r="L266" s="50"/>
      <c r="M266" s="50"/>
      <c r="N266" s="50"/>
      <c r="O266" s="50"/>
      <c r="P266" s="52"/>
      <c r="Q266" s="52"/>
    </row>
    <row r="267" spans="7:17" ht="15.75" customHeight="1" x14ac:dyDescent="0.35">
      <c r="G267" s="50"/>
      <c r="H267" s="50"/>
      <c r="I267" s="50"/>
      <c r="J267" s="50"/>
      <c r="K267" s="51"/>
      <c r="L267" s="50"/>
      <c r="M267" s="50"/>
      <c r="N267" s="50"/>
      <c r="O267" s="50"/>
      <c r="P267" s="52"/>
      <c r="Q267" s="52"/>
    </row>
    <row r="268" spans="7:17" ht="15.75" customHeight="1" x14ac:dyDescent="0.35">
      <c r="G268" s="50"/>
      <c r="H268" s="50"/>
      <c r="I268" s="50"/>
      <c r="J268" s="50"/>
      <c r="K268" s="51"/>
      <c r="L268" s="50"/>
      <c r="M268" s="50"/>
      <c r="N268" s="50"/>
      <c r="O268" s="50"/>
      <c r="P268" s="52"/>
      <c r="Q268" s="52"/>
    </row>
    <row r="269" spans="7:17" ht="15.75" customHeight="1" x14ac:dyDescent="0.35">
      <c r="G269" s="50"/>
      <c r="H269" s="50"/>
      <c r="I269" s="50"/>
      <c r="J269" s="50"/>
      <c r="K269" s="51"/>
      <c r="L269" s="50"/>
      <c r="M269" s="50"/>
      <c r="N269" s="50"/>
      <c r="O269" s="50"/>
      <c r="P269" s="52"/>
      <c r="Q269" s="52"/>
    </row>
    <row r="270" spans="7:17" ht="15.75" customHeight="1" x14ac:dyDescent="0.35">
      <c r="G270" s="50"/>
      <c r="H270" s="50"/>
      <c r="I270" s="50"/>
      <c r="J270" s="50"/>
      <c r="K270" s="51"/>
      <c r="L270" s="50"/>
      <c r="M270" s="50"/>
      <c r="N270" s="50"/>
      <c r="O270" s="50"/>
      <c r="P270" s="52"/>
      <c r="Q270" s="52"/>
    </row>
    <row r="271" spans="7:17" ht="15.75" customHeight="1" x14ac:dyDescent="0.35">
      <c r="G271" s="50"/>
      <c r="H271" s="50"/>
      <c r="I271" s="50"/>
      <c r="J271" s="50"/>
      <c r="K271" s="51"/>
      <c r="L271" s="50"/>
      <c r="M271" s="50"/>
      <c r="N271" s="50"/>
      <c r="O271" s="50"/>
      <c r="P271" s="52"/>
      <c r="Q271" s="52"/>
    </row>
    <row r="272" spans="7:17" ht="15.75" customHeight="1" x14ac:dyDescent="0.35">
      <c r="G272" s="50"/>
      <c r="H272" s="50"/>
      <c r="I272" s="50"/>
      <c r="J272" s="50"/>
      <c r="K272" s="51"/>
      <c r="L272" s="50"/>
      <c r="M272" s="50"/>
      <c r="N272" s="50"/>
      <c r="O272" s="50"/>
      <c r="P272" s="52"/>
      <c r="Q272" s="52"/>
    </row>
    <row r="273" spans="7:17" ht="15.75" customHeight="1" x14ac:dyDescent="0.35">
      <c r="G273" s="50"/>
      <c r="H273" s="50"/>
      <c r="I273" s="50"/>
      <c r="J273" s="50"/>
      <c r="K273" s="51"/>
      <c r="L273" s="50"/>
      <c r="M273" s="50"/>
      <c r="N273" s="50"/>
      <c r="O273" s="50"/>
      <c r="P273" s="52"/>
      <c r="Q273" s="52"/>
    </row>
    <row r="274" spans="7:17" ht="15.75" customHeight="1" x14ac:dyDescent="0.35">
      <c r="G274" s="50"/>
      <c r="H274" s="50"/>
      <c r="I274" s="50"/>
      <c r="J274" s="50"/>
      <c r="K274" s="51"/>
      <c r="L274" s="50"/>
      <c r="M274" s="50"/>
      <c r="N274" s="50"/>
      <c r="O274" s="50"/>
      <c r="P274" s="52"/>
      <c r="Q274" s="52"/>
    </row>
    <row r="275" spans="7:17" ht="15.75" customHeight="1" x14ac:dyDescent="0.35">
      <c r="G275" s="50"/>
      <c r="H275" s="50"/>
      <c r="I275" s="50"/>
      <c r="J275" s="50"/>
      <c r="K275" s="51"/>
      <c r="L275" s="50"/>
      <c r="M275" s="50"/>
      <c r="N275" s="50"/>
      <c r="O275" s="50"/>
      <c r="P275" s="52"/>
      <c r="Q275" s="52"/>
    </row>
    <row r="276" spans="7:17" ht="15.75" customHeight="1" x14ac:dyDescent="0.35">
      <c r="G276" s="50"/>
      <c r="H276" s="50"/>
      <c r="I276" s="50"/>
      <c r="J276" s="50"/>
      <c r="K276" s="51"/>
      <c r="L276" s="50"/>
      <c r="M276" s="50"/>
      <c r="N276" s="50"/>
      <c r="O276" s="50"/>
      <c r="P276" s="52"/>
      <c r="Q276" s="52"/>
    </row>
    <row r="277" spans="7:17" ht="15.75" customHeight="1" x14ac:dyDescent="0.35">
      <c r="G277" s="50"/>
      <c r="H277" s="50"/>
      <c r="I277" s="50"/>
      <c r="J277" s="50"/>
      <c r="K277" s="51"/>
      <c r="L277" s="50"/>
      <c r="M277" s="50"/>
      <c r="N277" s="50"/>
      <c r="O277" s="50"/>
      <c r="P277" s="52"/>
      <c r="Q277" s="52"/>
    </row>
    <row r="278" spans="7:17" ht="15.75" customHeight="1" x14ac:dyDescent="0.35">
      <c r="G278" s="50"/>
      <c r="H278" s="50"/>
      <c r="I278" s="50"/>
      <c r="J278" s="50"/>
      <c r="K278" s="51"/>
      <c r="L278" s="50"/>
      <c r="M278" s="50"/>
      <c r="N278" s="50"/>
      <c r="O278" s="50"/>
      <c r="P278" s="52"/>
      <c r="Q278" s="52"/>
    </row>
    <row r="279" spans="7:17" ht="15.75" customHeight="1" x14ac:dyDescent="0.35">
      <c r="G279" s="50"/>
      <c r="H279" s="50"/>
      <c r="I279" s="50"/>
      <c r="J279" s="50"/>
      <c r="K279" s="51"/>
      <c r="L279" s="50"/>
      <c r="M279" s="50"/>
      <c r="N279" s="50"/>
      <c r="O279" s="50"/>
      <c r="P279" s="52"/>
      <c r="Q279" s="52"/>
    </row>
    <row r="280" spans="7:17" ht="15.75" customHeight="1" x14ac:dyDescent="0.35">
      <c r="G280" s="50"/>
      <c r="H280" s="50"/>
      <c r="I280" s="50"/>
      <c r="J280" s="50"/>
      <c r="K280" s="51"/>
      <c r="L280" s="50"/>
      <c r="M280" s="50"/>
      <c r="N280" s="50"/>
      <c r="O280" s="50"/>
      <c r="P280" s="52"/>
      <c r="Q280" s="52"/>
    </row>
    <row r="281" spans="7:17" ht="15.75" customHeight="1" x14ac:dyDescent="0.35">
      <c r="G281" s="50"/>
      <c r="H281" s="50"/>
      <c r="I281" s="50"/>
      <c r="J281" s="50"/>
      <c r="K281" s="51"/>
      <c r="L281" s="50"/>
      <c r="M281" s="50"/>
      <c r="N281" s="50"/>
      <c r="O281" s="50"/>
      <c r="P281" s="52"/>
      <c r="Q281" s="52"/>
    </row>
    <row r="282" spans="7:17" ht="15.75" customHeight="1" x14ac:dyDescent="0.35">
      <c r="G282" s="50"/>
      <c r="H282" s="50"/>
      <c r="I282" s="50"/>
      <c r="J282" s="50"/>
      <c r="K282" s="51"/>
      <c r="L282" s="50"/>
      <c r="M282" s="50"/>
      <c r="N282" s="50"/>
      <c r="O282" s="50"/>
      <c r="P282" s="52"/>
      <c r="Q282" s="52"/>
    </row>
    <row r="283" spans="7:17" ht="15.75" customHeight="1" x14ac:dyDescent="0.35">
      <c r="G283" s="50"/>
      <c r="H283" s="50"/>
      <c r="I283" s="50"/>
      <c r="J283" s="50"/>
      <c r="K283" s="51"/>
      <c r="L283" s="50"/>
      <c r="M283" s="50"/>
      <c r="N283" s="50"/>
      <c r="O283" s="50"/>
      <c r="P283" s="52"/>
      <c r="Q283" s="52"/>
    </row>
    <row r="284" spans="7:17" ht="15.75" customHeight="1" x14ac:dyDescent="0.35">
      <c r="G284" s="50"/>
      <c r="H284" s="50"/>
      <c r="I284" s="50"/>
      <c r="J284" s="50"/>
      <c r="K284" s="51"/>
      <c r="L284" s="50"/>
      <c r="M284" s="50"/>
      <c r="N284" s="50"/>
      <c r="O284" s="50"/>
      <c r="P284" s="52"/>
      <c r="Q284" s="52"/>
    </row>
    <row r="285" spans="7:17" ht="15.75" customHeight="1" x14ac:dyDescent="0.35">
      <c r="G285" s="50"/>
      <c r="H285" s="50"/>
      <c r="I285" s="50"/>
      <c r="J285" s="50"/>
      <c r="K285" s="51"/>
      <c r="L285" s="50"/>
      <c r="M285" s="50"/>
      <c r="N285" s="50"/>
      <c r="O285" s="50"/>
      <c r="P285" s="52"/>
      <c r="Q285" s="52"/>
    </row>
    <row r="286" spans="7:17" ht="15.75" customHeight="1" x14ac:dyDescent="0.35">
      <c r="G286" s="50"/>
      <c r="H286" s="50"/>
      <c r="I286" s="50"/>
      <c r="J286" s="50"/>
      <c r="K286" s="51"/>
      <c r="L286" s="50"/>
      <c r="M286" s="50"/>
      <c r="N286" s="50"/>
      <c r="O286" s="50"/>
      <c r="P286" s="52"/>
      <c r="Q286" s="52"/>
    </row>
    <row r="287" spans="7:17" ht="15.75" customHeight="1" x14ac:dyDescent="0.35">
      <c r="G287" s="50"/>
      <c r="H287" s="50"/>
      <c r="I287" s="50"/>
      <c r="J287" s="50"/>
      <c r="K287" s="51"/>
      <c r="L287" s="50"/>
      <c r="M287" s="50"/>
      <c r="N287" s="50"/>
      <c r="O287" s="50"/>
      <c r="P287" s="52"/>
      <c r="Q287" s="52"/>
    </row>
    <row r="288" spans="7:17" ht="15.75" customHeight="1" x14ac:dyDescent="0.35">
      <c r="G288" s="50"/>
      <c r="H288" s="50"/>
      <c r="I288" s="50"/>
      <c r="J288" s="50"/>
      <c r="K288" s="51"/>
      <c r="L288" s="50"/>
      <c r="M288" s="50"/>
      <c r="N288" s="50"/>
      <c r="O288" s="50"/>
      <c r="P288" s="52"/>
      <c r="Q288" s="52"/>
    </row>
    <row r="289" spans="7:17" ht="15.75" customHeight="1" x14ac:dyDescent="0.35">
      <c r="G289" s="50"/>
      <c r="H289" s="50"/>
      <c r="I289" s="50"/>
      <c r="J289" s="50"/>
      <c r="K289" s="51"/>
      <c r="L289" s="50"/>
      <c r="M289" s="50"/>
      <c r="N289" s="50"/>
      <c r="O289" s="50"/>
      <c r="P289" s="52"/>
      <c r="Q289" s="52"/>
    </row>
    <row r="290" spans="7:17" ht="15.75" customHeight="1" x14ac:dyDescent="0.35">
      <c r="G290" s="50"/>
      <c r="H290" s="50"/>
      <c r="I290" s="50"/>
      <c r="J290" s="50"/>
      <c r="K290" s="51"/>
      <c r="L290" s="50"/>
      <c r="M290" s="50"/>
      <c r="N290" s="50"/>
      <c r="O290" s="50"/>
      <c r="P290" s="52"/>
      <c r="Q290" s="52"/>
    </row>
    <row r="291" spans="7:17" ht="15.75" customHeight="1" x14ac:dyDescent="0.35">
      <c r="G291" s="50"/>
      <c r="H291" s="50"/>
      <c r="I291" s="50"/>
      <c r="J291" s="50"/>
      <c r="K291" s="51"/>
      <c r="L291" s="50"/>
      <c r="M291" s="50"/>
      <c r="N291" s="50"/>
      <c r="O291" s="50"/>
      <c r="P291" s="52"/>
      <c r="Q291" s="52"/>
    </row>
    <row r="292" spans="7:17" ht="15.75" customHeight="1" x14ac:dyDescent="0.35">
      <c r="G292" s="50"/>
      <c r="H292" s="50"/>
      <c r="I292" s="50"/>
      <c r="J292" s="50"/>
      <c r="K292" s="51"/>
      <c r="L292" s="50"/>
      <c r="M292" s="50"/>
      <c r="N292" s="50"/>
      <c r="O292" s="50"/>
      <c r="P292" s="52"/>
      <c r="Q292" s="52"/>
    </row>
    <row r="293" spans="7:17" ht="15.75" customHeight="1" x14ac:dyDescent="0.35">
      <c r="G293" s="50"/>
      <c r="H293" s="50"/>
      <c r="I293" s="50"/>
      <c r="J293" s="50"/>
      <c r="K293" s="51"/>
      <c r="L293" s="50"/>
      <c r="M293" s="50"/>
      <c r="N293" s="50"/>
      <c r="O293" s="50"/>
      <c r="P293" s="52"/>
      <c r="Q293" s="52"/>
    </row>
    <row r="294" spans="7:17" ht="15.75" customHeight="1" x14ac:dyDescent="0.35">
      <c r="G294" s="50"/>
      <c r="H294" s="50"/>
      <c r="I294" s="50"/>
      <c r="J294" s="50"/>
      <c r="K294" s="51"/>
      <c r="L294" s="50"/>
      <c r="M294" s="50"/>
      <c r="N294" s="50"/>
      <c r="O294" s="50"/>
      <c r="P294" s="52"/>
      <c r="Q294" s="52"/>
    </row>
    <row r="295" spans="7:17" ht="15.75" customHeight="1" x14ac:dyDescent="0.35">
      <c r="G295" s="50"/>
      <c r="H295" s="50"/>
      <c r="I295" s="50"/>
      <c r="J295" s="50"/>
      <c r="K295" s="51"/>
      <c r="L295" s="50"/>
      <c r="M295" s="50"/>
      <c r="N295" s="50"/>
      <c r="O295" s="50"/>
      <c r="P295" s="52"/>
      <c r="Q295" s="52"/>
    </row>
    <row r="296" spans="7:17" ht="15.75" customHeight="1" x14ac:dyDescent="0.35">
      <c r="G296" s="50"/>
      <c r="H296" s="50"/>
      <c r="I296" s="50"/>
      <c r="J296" s="50"/>
      <c r="K296" s="51"/>
      <c r="L296" s="50"/>
      <c r="M296" s="50"/>
      <c r="N296" s="50"/>
      <c r="O296" s="50"/>
      <c r="P296" s="52"/>
      <c r="Q296" s="52"/>
    </row>
    <row r="297" spans="7:17" ht="15.75" customHeight="1" x14ac:dyDescent="0.35">
      <c r="G297" s="50"/>
      <c r="H297" s="50"/>
      <c r="I297" s="50"/>
      <c r="J297" s="50"/>
      <c r="K297" s="51"/>
      <c r="L297" s="50"/>
      <c r="M297" s="50"/>
      <c r="N297" s="50"/>
      <c r="O297" s="50"/>
      <c r="P297" s="52"/>
      <c r="Q297" s="52"/>
    </row>
    <row r="298" spans="7:17" ht="15.75" customHeight="1" x14ac:dyDescent="0.35">
      <c r="G298" s="50"/>
      <c r="H298" s="50"/>
      <c r="I298" s="50"/>
      <c r="J298" s="50"/>
      <c r="K298" s="51"/>
      <c r="L298" s="50"/>
      <c r="M298" s="50"/>
      <c r="N298" s="50"/>
      <c r="O298" s="50"/>
      <c r="P298" s="52"/>
      <c r="Q298" s="52"/>
    </row>
    <row r="299" spans="7:17" ht="15.75" customHeight="1" x14ac:dyDescent="0.35">
      <c r="G299" s="50"/>
      <c r="H299" s="50"/>
      <c r="I299" s="50"/>
      <c r="J299" s="50"/>
      <c r="K299" s="51"/>
      <c r="L299" s="50"/>
      <c r="M299" s="50"/>
      <c r="N299" s="50"/>
      <c r="O299" s="50"/>
      <c r="P299" s="52"/>
      <c r="Q299" s="52"/>
    </row>
    <row r="300" spans="7:17" ht="15.75" customHeight="1" x14ac:dyDescent="0.35">
      <c r="G300" s="50"/>
      <c r="H300" s="50"/>
      <c r="I300" s="50"/>
      <c r="J300" s="50"/>
      <c r="K300" s="51"/>
      <c r="L300" s="50"/>
      <c r="M300" s="50"/>
      <c r="N300" s="50"/>
      <c r="O300" s="50"/>
      <c r="P300" s="52"/>
      <c r="Q300" s="52"/>
    </row>
    <row r="301" spans="7:17" ht="15.75" customHeight="1" x14ac:dyDescent="0.35">
      <c r="G301" s="50"/>
      <c r="H301" s="50"/>
      <c r="I301" s="50"/>
      <c r="J301" s="50"/>
      <c r="K301" s="51"/>
      <c r="L301" s="50"/>
      <c r="M301" s="50"/>
      <c r="N301" s="50"/>
      <c r="O301" s="50"/>
      <c r="P301" s="52"/>
      <c r="Q301" s="52"/>
    </row>
    <row r="302" spans="7:17" ht="15.75" customHeight="1" x14ac:dyDescent="0.35">
      <c r="G302" s="50"/>
      <c r="H302" s="50"/>
      <c r="I302" s="50"/>
      <c r="J302" s="50"/>
      <c r="K302" s="51"/>
      <c r="L302" s="50"/>
      <c r="M302" s="50"/>
      <c r="N302" s="50"/>
      <c r="O302" s="50"/>
      <c r="P302" s="52"/>
      <c r="Q302" s="52"/>
    </row>
    <row r="303" spans="7:17" ht="15.75" customHeight="1" x14ac:dyDescent="0.35">
      <c r="G303" s="50"/>
      <c r="H303" s="50"/>
      <c r="I303" s="50"/>
      <c r="J303" s="50"/>
      <c r="K303" s="51"/>
      <c r="L303" s="50"/>
      <c r="M303" s="50"/>
      <c r="N303" s="50"/>
      <c r="O303" s="50"/>
      <c r="P303" s="52"/>
      <c r="Q303" s="52"/>
    </row>
    <row r="304" spans="7:17" ht="15.75" customHeight="1" x14ac:dyDescent="0.35">
      <c r="G304" s="50"/>
      <c r="H304" s="50"/>
      <c r="I304" s="50"/>
      <c r="J304" s="50"/>
      <c r="K304" s="51"/>
      <c r="L304" s="50"/>
      <c r="M304" s="50"/>
      <c r="N304" s="50"/>
      <c r="O304" s="50"/>
      <c r="P304" s="52"/>
      <c r="Q304" s="52"/>
    </row>
    <row r="305" spans="7:17" ht="15.75" customHeight="1" x14ac:dyDescent="0.35">
      <c r="G305" s="50"/>
      <c r="H305" s="50"/>
      <c r="I305" s="50"/>
      <c r="J305" s="50"/>
      <c r="K305" s="51"/>
      <c r="L305" s="50"/>
      <c r="M305" s="50"/>
      <c r="N305" s="50"/>
      <c r="O305" s="50"/>
      <c r="P305" s="52"/>
      <c r="Q305" s="52"/>
    </row>
    <row r="306" spans="7:17" ht="15.75" customHeight="1" x14ac:dyDescent="0.35">
      <c r="G306" s="50"/>
      <c r="H306" s="50"/>
      <c r="I306" s="50"/>
      <c r="J306" s="50"/>
      <c r="K306" s="51"/>
      <c r="L306" s="50"/>
      <c r="M306" s="50"/>
      <c r="N306" s="50"/>
      <c r="O306" s="50"/>
      <c r="P306" s="52"/>
      <c r="Q306" s="52"/>
    </row>
    <row r="307" spans="7:17" ht="15.75" customHeight="1" x14ac:dyDescent="0.35">
      <c r="G307" s="50"/>
      <c r="H307" s="50"/>
      <c r="I307" s="50"/>
      <c r="J307" s="50"/>
      <c r="K307" s="51"/>
      <c r="L307" s="50"/>
      <c r="M307" s="50"/>
      <c r="N307" s="50"/>
      <c r="O307" s="50"/>
      <c r="P307" s="52"/>
      <c r="Q307" s="52"/>
    </row>
    <row r="308" spans="7:17" ht="15.75" customHeight="1" x14ac:dyDescent="0.35">
      <c r="G308" s="50"/>
      <c r="H308" s="50"/>
      <c r="I308" s="50"/>
      <c r="J308" s="50"/>
      <c r="K308" s="51"/>
      <c r="L308" s="50"/>
      <c r="M308" s="50"/>
      <c r="N308" s="50"/>
      <c r="O308" s="50"/>
      <c r="P308" s="52"/>
      <c r="Q308" s="52"/>
    </row>
    <row r="309" spans="7:17" ht="15.75" customHeight="1" x14ac:dyDescent="0.35">
      <c r="G309" s="50"/>
      <c r="H309" s="50"/>
      <c r="I309" s="50"/>
      <c r="J309" s="50"/>
      <c r="K309" s="51"/>
      <c r="L309" s="50"/>
      <c r="M309" s="50"/>
      <c r="N309" s="50"/>
      <c r="O309" s="50"/>
      <c r="P309" s="52"/>
      <c r="Q309" s="52"/>
    </row>
    <row r="310" spans="7:17" ht="15.75" customHeight="1" x14ac:dyDescent="0.35">
      <c r="G310" s="50"/>
      <c r="H310" s="50"/>
      <c r="I310" s="50"/>
      <c r="J310" s="50"/>
      <c r="K310" s="51"/>
      <c r="L310" s="50"/>
      <c r="M310" s="50"/>
      <c r="N310" s="50"/>
      <c r="O310" s="50"/>
      <c r="P310" s="52"/>
      <c r="Q310" s="52"/>
    </row>
    <row r="311" spans="7:17" ht="15.75" customHeight="1" x14ac:dyDescent="0.35">
      <c r="G311" s="50"/>
      <c r="H311" s="50"/>
      <c r="I311" s="50"/>
      <c r="J311" s="50"/>
      <c r="K311" s="51"/>
      <c r="L311" s="50"/>
      <c r="M311" s="50"/>
      <c r="N311" s="50"/>
      <c r="O311" s="50"/>
      <c r="P311" s="52"/>
      <c r="Q311" s="52"/>
    </row>
    <row r="312" spans="7:17" ht="15.75" customHeight="1" x14ac:dyDescent="0.35">
      <c r="G312" s="50"/>
      <c r="H312" s="50"/>
      <c r="I312" s="50"/>
      <c r="J312" s="50"/>
      <c r="K312" s="51"/>
      <c r="L312" s="50"/>
      <c r="M312" s="50"/>
      <c r="N312" s="50"/>
      <c r="O312" s="50"/>
      <c r="P312" s="52"/>
      <c r="Q312" s="52"/>
    </row>
    <row r="313" spans="7:17" ht="15.75" customHeight="1" x14ac:dyDescent="0.35">
      <c r="G313" s="50"/>
      <c r="H313" s="50"/>
      <c r="I313" s="50"/>
      <c r="J313" s="50"/>
      <c r="K313" s="51"/>
      <c r="L313" s="50"/>
      <c r="M313" s="50"/>
      <c r="N313" s="50"/>
      <c r="O313" s="50"/>
      <c r="P313" s="52"/>
      <c r="Q313" s="52"/>
    </row>
    <row r="314" spans="7:17" ht="15.75" customHeight="1" x14ac:dyDescent="0.35">
      <c r="G314" s="50"/>
      <c r="H314" s="50"/>
      <c r="I314" s="50"/>
      <c r="J314" s="50"/>
      <c r="K314" s="51"/>
      <c r="L314" s="50"/>
      <c r="M314" s="50"/>
      <c r="N314" s="50"/>
      <c r="O314" s="50"/>
      <c r="P314" s="52"/>
      <c r="Q314" s="52"/>
    </row>
    <row r="315" spans="7:17" ht="15.75" customHeight="1" x14ac:dyDescent="0.35">
      <c r="G315" s="50"/>
      <c r="H315" s="50"/>
      <c r="I315" s="50"/>
      <c r="J315" s="50"/>
      <c r="K315" s="51"/>
      <c r="L315" s="50"/>
      <c r="M315" s="50"/>
      <c r="N315" s="50"/>
      <c r="O315" s="50"/>
      <c r="P315" s="52"/>
      <c r="Q315" s="52"/>
    </row>
    <row r="316" spans="7:17" ht="15.75" customHeight="1" x14ac:dyDescent="0.35">
      <c r="G316" s="50"/>
      <c r="H316" s="50"/>
      <c r="I316" s="50"/>
      <c r="J316" s="50"/>
      <c r="K316" s="51"/>
      <c r="L316" s="50"/>
      <c r="M316" s="50"/>
      <c r="N316" s="50"/>
      <c r="O316" s="50"/>
      <c r="P316" s="52"/>
      <c r="Q316" s="52"/>
    </row>
    <row r="317" spans="7:17" ht="15.75" customHeight="1" x14ac:dyDescent="0.35">
      <c r="G317" s="50"/>
      <c r="H317" s="50"/>
      <c r="I317" s="50"/>
      <c r="J317" s="50"/>
      <c r="K317" s="51"/>
      <c r="L317" s="50"/>
      <c r="M317" s="50"/>
      <c r="N317" s="50"/>
      <c r="O317" s="50"/>
      <c r="P317" s="52"/>
      <c r="Q317" s="52"/>
    </row>
    <row r="318" spans="7:17" ht="15.75" customHeight="1" x14ac:dyDescent="0.35">
      <c r="G318" s="50"/>
      <c r="H318" s="50"/>
      <c r="I318" s="50"/>
      <c r="J318" s="50"/>
      <c r="K318" s="51"/>
      <c r="L318" s="50"/>
      <c r="M318" s="50"/>
      <c r="N318" s="50"/>
      <c r="O318" s="50"/>
      <c r="P318" s="52"/>
      <c r="Q318" s="52"/>
    </row>
    <row r="319" spans="7:17" ht="15.75" customHeight="1" x14ac:dyDescent="0.35">
      <c r="G319" s="50"/>
      <c r="H319" s="50"/>
      <c r="I319" s="50"/>
      <c r="J319" s="50"/>
      <c r="K319" s="51"/>
      <c r="L319" s="50"/>
      <c r="M319" s="50"/>
      <c r="N319" s="50"/>
      <c r="O319" s="50"/>
      <c r="P319" s="52"/>
      <c r="Q319" s="52"/>
    </row>
    <row r="320" spans="7:17" ht="15.75" customHeight="1" x14ac:dyDescent="0.35">
      <c r="G320" s="50"/>
      <c r="H320" s="50"/>
      <c r="I320" s="50"/>
      <c r="J320" s="50"/>
      <c r="K320" s="51"/>
      <c r="L320" s="50"/>
      <c r="M320" s="50"/>
      <c r="N320" s="50"/>
      <c r="O320" s="50"/>
      <c r="P320" s="52"/>
      <c r="Q320" s="52"/>
    </row>
    <row r="321" spans="7:17" ht="15.75" customHeight="1" x14ac:dyDescent="0.35">
      <c r="G321" s="50"/>
      <c r="H321" s="50"/>
      <c r="I321" s="50"/>
      <c r="J321" s="50"/>
      <c r="K321" s="51"/>
      <c r="L321" s="50"/>
      <c r="M321" s="50"/>
      <c r="N321" s="50"/>
      <c r="O321" s="50"/>
      <c r="P321" s="52"/>
      <c r="Q321" s="52"/>
    </row>
    <row r="322" spans="7:17" ht="15.75" customHeight="1" x14ac:dyDescent="0.35">
      <c r="G322" s="50"/>
      <c r="H322" s="50"/>
      <c r="I322" s="50"/>
      <c r="J322" s="50"/>
      <c r="K322" s="51"/>
      <c r="L322" s="50"/>
      <c r="M322" s="50"/>
      <c r="N322" s="50"/>
      <c r="O322" s="50"/>
      <c r="P322" s="52"/>
      <c r="Q322" s="52"/>
    </row>
    <row r="323" spans="7:17" ht="15.75" customHeight="1" x14ac:dyDescent="0.35">
      <c r="G323" s="50"/>
      <c r="H323" s="50"/>
      <c r="I323" s="50"/>
      <c r="J323" s="50"/>
      <c r="K323" s="51"/>
      <c r="L323" s="50"/>
      <c r="M323" s="50"/>
      <c r="N323" s="50"/>
      <c r="O323" s="50"/>
      <c r="P323" s="52"/>
      <c r="Q323" s="52"/>
    </row>
    <row r="324" spans="7:17" ht="15.75" customHeight="1" x14ac:dyDescent="0.35">
      <c r="G324" s="50"/>
      <c r="H324" s="50"/>
      <c r="I324" s="50"/>
      <c r="J324" s="50"/>
      <c r="K324" s="51"/>
      <c r="L324" s="50"/>
      <c r="M324" s="50"/>
      <c r="N324" s="50"/>
      <c r="O324" s="50"/>
      <c r="P324" s="52"/>
      <c r="Q324" s="52"/>
    </row>
    <row r="325" spans="7:17" ht="15.75" customHeight="1" x14ac:dyDescent="0.35">
      <c r="G325" s="50"/>
      <c r="H325" s="50"/>
      <c r="I325" s="50"/>
      <c r="J325" s="50"/>
      <c r="K325" s="51"/>
      <c r="L325" s="50"/>
      <c r="M325" s="50"/>
      <c r="N325" s="50"/>
      <c r="O325" s="50"/>
      <c r="P325" s="52"/>
      <c r="Q325" s="52"/>
    </row>
    <row r="326" spans="7:17" ht="15.75" customHeight="1" x14ac:dyDescent="0.35">
      <c r="G326" s="50"/>
      <c r="H326" s="50"/>
      <c r="I326" s="50"/>
      <c r="J326" s="50"/>
      <c r="K326" s="51"/>
      <c r="L326" s="50"/>
      <c r="M326" s="50"/>
      <c r="N326" s="50"/>
      <c r="O326" s="50"/>
      <c r="P326" s="52"/>
      <c r="Q326" s="52"/>
    </row>
    <row r="327" spans="7:17" ht="15.75" customHeight="1" x14ac:dyDescent="0.35">
      <c r="G327" s="50"/>
      <c r="H327" s="50"/>
      <c r="I327" s="50"/>
      <c r="J327" s="50"/>
      <c r="K327" s="51"/>
      <c r="L327" s="50"/>
      <c r="M327" s="50"/>
      <c r="N327" s="50"/>
      <c r="O327" s="50"/>
      <c r="P327" s="52"/>
      <c r="Q327" s="52"/>
    </row>
    <row r="328" spans="7:17" ht="15.75" customHeight="1" x14ac:dyDescent="0.35">
      <c r="G328" s="50"/>
      <c r="H328" s="50"/>
      <c r="I328" s="50"/>
      <c r="J328" s="50"/>
      <c r="K328" s="51"/>
      <c r="L328" s="50"/>
      <c r="M328" s="50"/>
      <c r="N328" s="50"/>
      <c r="O328" s="50"/>
      <c r="P328" s="52"/>
      <c r="Q328" s="52"/>
    </row>
    <row r="329" spans="7:17" ht="15.75" customHeight="1" x14ac:dyDescent="0.35">
      <c r="G329" s="50"/>
      <c r="H329" s="50"/>
      <c r="I329" s="50"/>
      <c r="J329" s="50"/>
      <c r="K329" s="51"/>
      <c r="L329" s="50"/>
      <c r="M329" s="50"/>
      <c r="N329" s="50"/>
      <c r="O329" s="50"/>
      <c r="P329" s="52"/>
      <c r="Q329" s="52"/>
    </row>
    <row r="330" spans="7:17" ht="15.75" customHeight="1" x14ac:dyDescent="0.35">
      <c r="G330" s="50"/>
      <c r="H330" s="50"/>
      <c r="I330" s="50"/>
      <c r="J330" s="50"/>
      <c r="K330" s="51"/>
      <c r="L330" s="50"/>
      <c r="M330" s="50"/>
      <c r="N330" s="50"/>
      <c r="O330" s="50"/>
      <c r="P330" s="52"/>
      <c r="Q330" s="52"/>
    </row>
    <row r="331" spans="7:17" ht="15.75" customHeight="1" x14ac:dyDescent="0.35">
      <c r="G331" s="50"/>
      <c r="H331" s="50"/>
      <c r="I331" s="50"/>
      <c r="J331" s="50"/>
      <c r="K331" s="51"/>
      <c r="L331" s="50"/>
      <c r="M331" s="50"/>
      <c r="N331" s="50"/>
      <c r="O331" s="50"/>
      <c r="P331" s="52"/>
      <c r="Q331" s="52"/>
    </row>
    <row r="332" spans="7:17" ht="15.75" customHeight="1" x14ac:dyDescent="0.35">
      <c r="G332" s="50"/>
      <c r="H332" s="50"/>
      <c r="I332" s="50"/>
      <c r="J332" s="50"/>
      <c r="K332" s="51"/>
      <c r="L332" s="50"/>
      <c r="M332" s="50"/>
      <c r="N332" s="50"/>
      <c r="O332" s="50"/>
      <c r="P332" s="52"/>
      <c r="Q332" s="52"/>
    </row>
    <row r="333" spans="7:17" ht="15.75" customHeight="1" x14ac:dyDescent="0.35">
      <c r="G333" s="50"/>
      <c r="H333" s="50"/>
      <c r="I333" s="50"/>
      <c r="J333" s="50"/>
      <c r="K333" s="51"/>
      <c r="L333" s="50"/>
      <c r="M333" s="50"/>
      <c r="N333" s="50"/>
      <c r="O333" s="50"/>
      <c r="P333" s="52"/>
      <c r="Q333" s="52"/>
    </row>
    <row r="334" spans="7:17" ht="15.75" customHeight="1" x14ac:dyDescent="0.35">
      <c r="G334" s="50"/>
      <c r="H334" s="50"/>
      <c r="I334" s="50"/>
      <c r="J334" s="50"/>
      <c r="K334" s="51"/>
      <c r="L334" s="50"/>
      <c r="M334" s="50"/>
      <c r="N334" s="50"/>
      <c r="O334" s="50"/>
      <c r="P334" s="52"/>
      <c r="Q334" s="52"/>
    </row>
    <row r="335" spans="7:17" ht="15.75" customHeight="1" x14ac:dyDescent="0.35">
      <c r="G335" s="50"/>
      <c r="H335" s="50"/>
      <c r="I335" s="50"/>
      <c r="J335" s="50"/>
      <c r="K335" s="51"/>
      <c r="L335" s="50"/>
      <c r="M335" s="50"/>
      <c r="N335" s="50"/>
      <c r="O335" s="50"/>
      <c r="P335" s="52"/>
      <c r="Q335" s="52"/>
    </row>
    <row r="336" spans="7:17" ht="15.75" customHeight="1" x14ac:dyDescent="0.35">
      <c r="G336" s="50"/>
      <c r="H336" s="50"/>
      <c r="I336" s="50"/>
      <c r="J336" s="50"/>
      <c r="K336" s="51"/>
      <c r="L336" s="50"/>
      <c r="M336" s="50"/>
      <c r="N336" s="50"/>
      <c r="O336" s="50"/>
      <c r="P336" s="52"/>
      <c r="Q336" s="52"/>
    </row>
    <row r="337" spans="7:17" ht="15.75" customHeight="1" x14ac:dyDescent="0.35">
      <c r="G337" s="50"/>
      <c r="H337" s="50"/>
      <c r="I337" s="50"/>
      <c r="J337" s="50"/>
      <c r="K337" s="51"/>
      <c r="L337" s="50"/>
      <c r="M337" s="50"/>
      <c r="N337" s="50"/>
      <c r="O337" s="50"/>
      <c r="P337" s="52"/>
      <c r="Q337" s="52"/>
    </row>
    <row r="338" spans="7:17" ht="15.75" customHeight="1" x14ac:dyDescent="0.35">
      <c r="G338" s="50"/>
      <c r="H338" s="50"/>
      <c r="I338" s="50"/>
      <c r="J338" s="50"/>
      <c r="K338" s="51"/>
      <c r="L338" s="50"/>
      <c r="M338" s="50"/>
      <c r="N338" s="50"/>
      <c r="O338" s="50"/>
      <c r="P338" s="52"/>
      <c r="Q338" s="52"/>
    </row>
    <row r="339" spans="7:17" ht="15.75" customHeight="1" x14ac:dyDescent="0.35">
      <c r="G339" s="50"/>
      <c r="H339" s="50"/>
      <c r="I339" s="50"/>
      <c r="J339" s="50"/>
      <c r="K339" s="51"/>
      <c r="L339" s="50"/>
      <c r="M339" s="50"/>
      <c r="N339" s="50"/>
      <c r="O339" s="50"/>
      <c r="P339" s="52"/>
      <c r="Q339" s="52"/>
    </row>
    <row r="340" spans="7:17" ht="15.75" customHeight="1" x14ac:dyDescent="0.35">
      <c r="G340" s="50"/>
      <c r="H340" s="50"/>
      <c r="I340" s="50"/>
      <c r="J340" s="50"/>
      <c r="K340" s="51"/>
      <c r="L340" s="50"/>
      <c r="M340" s="50"/>
      <c r="N340" s="50"/>
      <c r="O340" s="50"/>
      <c r="P340" s="52"/>
      <c r="Q340" s="52"/>
    </row>
    <row r="341" spans="7:17" ht="15.75" customHeight="1" x14ac:dyDescent="0.35">
      <c r="G341" s="50"/>
      <c r="H341" s="50"/>
      <c r="I341" s="50"/>
      <c r="J341" s="50"/>
      <c r="K341" s="51"/>
      <c r="L341" s="50"/>
      <c r="M341" s="50"/>
      <c r="N341" s="50"/>
      <c r="O341" s="50"/>
      <c r="P341" s="52"/>
      <c r="Q341" s="52"/>
    </row>
    <row r="342" spans="7:17" ht="15.75" customHeight="1" x14ac:dyDescent="0.35">
      <c r="G342" s="50"/>
      <c r="H342" s="50"/>
      <c r="I342" s="50"/>
      <c r="J342" s="50"/>
      <c r="K342" s="51"/>
      <c r="L342" s="50"/>
      <c r="M342" s="50"/>
      <c r="N342" s="50"/>
      <c r="O342" s="50"/>
      <c r="P342" s="52"/>
      <c r="Q342" s="52"/>
    </row>
    <row r="343" spans="7:17" ht="15.75" customHeight="1" x14ac:dyDescent="0.35">
      <c r="G343" s="50"/>
      <c r="H343" s="50"/>
      <c r="I343" s="50"/>
      <c r="J343" s="50"/>
      <c r="K343" s="51"/>
      <c r="L343" s="50"/>
      <c r="M343" s="50"/>
      <c r="N343" s="50"/>
      <c r="O343" s="50"/>
      <c r="P343" s="52"/>
      <c r="Q343" s="52"/>
    </row>
    <row r="344" spans="7:17" ht="15.75" customHeight="1" x14ac:dyDescent="0.35">
      <c r="G344" s="50"/>
      <c r="H344" s="50"/>
      <c r="I344" s="50"/>
      <c r="J344" s="50"/>
      <c r="K344" s="51"/>
      <c r="L344" s="50"/>
      <c r="M344" s="50"/>
      <c r="N344" s="50"/>
      <c r="O344" s="50"/>
      <c r="P344" s="52"/>
      <c r="Q344" s="52"/>
    </row>
    <row r="345" spans="7:17" ht="15.75" customHeight="1" x14ac:dyDescent="0.35">
      <c r="G345" s="50"/>
      <c r="H345" s="50"/>
      <c r="I345" s="50"/>
      <c r="J345" s="50"/>
      <c r="K345" s="51"/>
      <c r="L345" s="50"/>
      <c r="M345" s="50"/>
      <c r="N345" s="50"/>
      <c r="O345" s="50"/>
      <c r="P345" s="52"/>
      <c r="Q345" s="52"/>
    </row>
    <row r="346" spans="7:17" ht="15.75" customHeight="1" x14ac:dyDescent="0.35">
      <c r="G346" s="50"/>
      <c r="H346" s="50"/>
      <c r="I346" s="50"/>
      <c r="J346" s="50"/>
      <c r="K346" s="51"/>
      <c r="L346" s="50"/>
      <c r="M346" s="50"/>
      <c r="N346" s="50"/>
      <c r="O346" s="50"/>
      <c r="P346" s="52"/>
      <c r="Q346" s="52"/>
    </row>
    <row r="347" spans="7:17" ht="15.75" customHeight="1" x14ac:dyDescent="0.35">
      <c r="G347" s="50"/>
      <c r="H347" s="50"/>
      <c r="I347" s="50"/>
      <c r="J347" s="50"/>
      <c r="K347" s="51"/>
      <c r="L347" s="50"/>
      <c r="M347" s="50"/>
      <c r="N347" s="50"/>
      <c r="O347" s="50"/>
      <c r="P347" s="52"/>
      <c r="Q347" s="52"/>
    </row>
    <row r="348" spans="7:17" ht="15.75" customHeight="1" x14ac:dyDescent="0.35">
      <c r="G348" s="50"/>
      <c r="H348" s="50"/>
      <c r="I348" s="50"/>
      <c r="J348" s="50"/>
      <c r="K348" s="51"/>
      <c r="L348" s="50"/>
      <c r="M348" s="50"/>
      <c r="N348" s="50"/>
      <c r="O348" s="50"/>
      <c r="P348" s="52"/>
      <c r="Q348" s="52"/>
    </row>
    <row r="349" spans="7:17" ht="15.75" customHeight="1" x14ac:dyDescent="0.35">
      <c r="G349" s="50"/>
      <c r="H349" s="50"/>
      <c r="I349" s="50"/>
      <c r="J349" s="50"/>
      <c r="K349" s="51"/>
      <c r="L349" s="50"/>
      <c r="M349" s="50"/>
      <c r="N349" s="50"/>
      <c r="O349" s="50"/>
      <c r="P349" s="52"/>
      <c r="Q349" s="52"/>
    </row>
    <row r="350" spans="7:17" ht="15.75" customHeight="1" x14ac:dyDescent="0.35">
      <c r="G350" s="50"/>
      <c r="H350" s="50"/>
      <c r="I350" s="50"/>
      <c r="J350" s="50"/>
      <c r="K350" s="51"/>
      <c r="L350" s="50"/>
      <c r="M350" s="50"/>
      <c r="N350" s="50"/>
      <c r="O350" s="50"/>
      <c r="P350" s="52"/>
      <c r="Q350" s="52"/>
    </row>
    <row r="351" spans="7:17" ht="15.75" customHeight="1" x14ac:dyDescent="0.35">
      <c r="G351" s="50"/>
      <c r="H351" s="50"/>
      <c r="I351" s="50"/>
      <c r="J351" s="50"/>
      <c r="K351" s="51"/>
      <c r="L351" s="50"/>
      <c r="M351" s="50"/>
      <c r="N351" s="50"/>
      <c r="O351" s="50"/>
      <c r="P351" s="52"/>
      <c r="Q351" s="52"/>
    </row>
    <row r="352" spans="7:17" ht="15.75" customHeight="1" x14ac:dyDescent="0.35">
      <c r="G352" s="50"/>
      <c r="H352" s="50"/>
      <c r="I352" s="50"/>
      <c r="J352" s="50"/>
      <c r="K352" s="51"/>
      <c r="L352" s="50"/>
      <c r="M352" s="50"/>
      <c r="N352" s="50"/>
      <c r="O352" s="50"/>
      <c r="P352" s="52"/>
      <c r="Q352" s="52"/>
    </row>
    <row r="353" spans="7:17" ht="15.75" customHeight="1" x14ac:dyDescent="0.35">
      <c r="G353" s="50"/>
      <c r="H353" s="50"/>
      <c r="I353" s="50"/>
      <c r="J353" s="50"/>
      <c r="K353" s="51"/>
      <c r="L353" s="50"/>
      <c r="M353" s="50"/>
      <c r="N353" s="50"/>
      <c r="O353" s="50"/>
      <c r="P353" s="52"/>
      <c r="Q353" s="52"/>
    </row>
    <row r="354" spans="7:17" ht="15.75" customHeight="1" x14ac:dyDescent="0.35">
      <c r="G354" s="50"/>
      <c r="H354" s="50"/>
      <c r="I354" s="50"/>
      <c r="J354" s="50"/>
      <c r="K354" s="51"/>
      <c r="L354" s="50"/>
      <c r="M354" s="50"/>
      <c r="N354" s="50"/>
      <c r="O354" s="50"/>
      <c r="P354" s="52"/>
      <c r="Q354" s="52"/>
    </row>
    <row r="355" spans="7:17" ht="15.75" customHeight="1" x14ac:dyDescent="0.35">
      <c r="G355" s="50"/>
      <c r="H355" s="50"/>
      <c r="I355" s="50"/>
      <c r="J355" s="50"/>
      <c r="K355" s="51"/>
      <c r="L355" s="50"/>
      <c r="M355" s="50"/>
      <c r="N355" s="50"/>
      <c r="O355" s="50"/>
      <c r="P355" s="52"/>
      <c r="Q355" s="52"/>
    </row>
    <row r="356" spans="7:17" ht="15.75" customHeight="1" x14ac:dyDescent="0.35">
      <c r="G356" s="50"/>
      <c r="H356" s="50"/>
      <c r="I356" s="50"/>
      <c r="J356" s="50"/>
      <c r="K356" s="51"/>
      <c r="L356" s="50"/>
      <c r="M356" s="50"/>
      <c r="N356" s="50"/>
      <c r="O356" s="50"/>
      <c r="P356" s="52"/>
      <c r="Q356" s="52"/>
    </row>
    <row r="357" spans="7:17" ht="15.75" customHeight="1" x14ac:dyDescent="0.35">
      <c r="G357" s="50"/>
      <c r="H357" s="50"/>
      <c r="I357" s="50"/>
      <c r="J357" s="50"/>
      <c r="K357" s="51"/>
      <c r="L357" s="50"/>
      <c r="M357" s="50"/>
      <c r="N357" s="50"/>
      <c r="O357" s="50"/>
      <c r="P357" s="52"/>
      <c r="Q357" s="52"/>
    </row>
    <row r="358" spans="7:17" ht="15.75" customHeight="1" x14ac:dyDescent="0.35">
      <c r="G358" s="50"/>
      <c r="H358" s="50"/>
      <c r="I358" s="50"/>
      <c r="J358" s="50"/>
      <c r="K358" s="51"/>
      <c r="L358" s="50"/>
      <c r="M358" s="50"/>
      <c r="N358" s="50"/>
      <c r="O358" s="50"/>
      <c r="P358" s="52"/>
      <c r="Q358" s="52"/>
    </row>
    <row r="359" spans="7:17" ht="15.75" customHeight="1" x14ac:dyDescent="0.35">
      <c r="G359" s="50"/>
      <c r="H359" s="50"/>
      <c r="I359" s="50"/>
      <c r="J359" s="50"/>
      <c r="K359" s="51"/>
      <c r="L359" s="50"/>
      <c r="M359" s="50"/>
      <c r="N359" s="50"/>
      <c r="O359" s="50"/>
      <c r="P359" s="52"/>
      <c r="Q359" s="52"/>
    </row>
    <row r="360" spans="7:17" ht="15.75" customHeight="1" x14ac:dyDescent="0.35">
      <c r="G360" s="50"/>
      <c r="H360" s="50"/>
      <c r="I360" s="50"/>
      <c r="J360" s="50"/>
      <c r="K360" s="51"/>
      <c r="L360" s="50"/>
      <c r="M360" s="50"/>
      <c r="N360" s="50"/>
      <c r="O360" s="50"/>
      <c r="P360" s="52"/>
      <c r="Q360" s="52"/>
    </row>
    <row r="361" spans="7:17" ht="15.75" customHeight="1" x14ac:dyDescent="0.35">
      <c r="G361" s="50"/>
      <c r="H361" s="50"/>
      <c r="I361" s="50"/>
      <c r="J361" s="50"/>
      <c r="K361" s="51"/>
      <c r="L361" s="50"/>
      <c r="M361" s="50"/>
      <c r="N361" s="50"/>
      <c r="O361" s="50"/>
      <c r="P361" s="52"/>
      <c r="Q361" s="52"/>
    </row>
    <row r="362" spans="7:17" ht="15.75" customHeight="1" x14ac:dyDescent="0.35">
      <c r="G362" s="50"/>
      <c r="H362" s="50"/>
      <c r="I362" s="50"/>
      <c r="J362" s="50"/>
      <c r="K362" s="51"/>
      <c r="L362" s="50"/>
      <c r="M362" s="50"/>
      <c r="N362" s="50"/>
      <c r="O362" s="50"/>
      <c r="P362" s="52"/>
      <c r="Q362" s="52"/>
    </row>
    <row r="363" spans="7:17" ht="15.75" customHeight="1" x14ac:dyDescent="0.35">
      <c r="G363" s="50"/>
      <c r="H363" s="50"/>
      <c r="I363" s="50"/>
      <c r="J363" s="50"/>
      <c r="K363" s="51"/>
      <c r="L363" s="50"/>
      <c r="M363" s="50"/>
      <c r="N363" s="50"/>
      <c r="O363" s="50"/>
      <c r="P363" s="52"/>
      <c r="Q363" s="52"/>
    </row>
    <row r="364" spans="7:17" ht="15.75" customHeight="1" x14ac:dyDescent="0.35">
      <c r="G364" s="50"/>
      <c r="H364" s="50"/>
      <c r="I364" s="50"/>
      <c r="J364" s="50"/>
      <c r="K364" s="51"/>
      <c r="L364" s="50"/>
      <c r="M364" s="50"/>
      <c r="N364" s="50"/>
      <c r="O364" s="50"/>
      <c r="P364" s="52"/>
      <c r="Q364" s="52"/>
    </row>
    <row r="365" spans="7:17" ht="15.75" customHeight="1" x14ac:dyDescent="0.35">
      <c r="G365" s="50"/>
      <c r="H365" s="50"/>
      <c r="I365" s="50"/>
      <c r="J365" s="50"/>
      <c r="K365" s="51"/>
      <c r="L365" s="50"/>
      <c r="M365" s="50"/>
      <c r="N365" s="50"/>
      <c r="O365" s="50"/>
      <c r="P365" s="52"/>
      <c r="Q365" s="52"/>
    </row>
    <row r="366" spans="7:17" ht="15.75" customHeight="1" x14ac:dyDescent="0.35">
      <c r="G366" s="50"/>
      <c r="H366" s="50"/>
      <c r="I366" s="50"/>
      <c r="J366" s="50"/>
      <c r="K366" s="51"/>
      <c r="L366" s="50"/>
      <c r="M366" s="50"/>
      <c r="N366" s="50"/>
      <c r="O366" s="50"/>
      <c r="P366" s="52"/>
      <c r="Q366" s="52"/>
    </row>
    <row r="367" spans="7:17" ht="15.75" customHeight="1" x14ac:dyDescent="0.35">
      <c r="G367" s="50"/>
      <c r="H367" s="50"/>
      <c r="I367" s="50"/>
      <c r="J367" s="50"/>
      <c r="K367" s="51"/>
      <c r="L367" s="50"/>
      <c r="M367" s="50"/>
      <c r="N367" s="50"/>
      <c r="O367" s="50"/>
      <c r="P367" s="52"/>
      <c r="Q367" s="52"/>
    </row>
    <row r="368" spans="7:17" ht="15.75" customHeight="1" x14ac:dyDescent="0.35">
      <c r="G368" s="50"/>
      <c r="H368" s="50"/>
      <c r="I368" s="50"/>
      <c r="J368" s="50"/>
      <c r="K368" s="51"/>
      <c r="L368" s="50"/>
      <c r="M368" s="50"/>
      <c r="N368" s="50"/>
      <c r="O368" s="50"/>
      <c r="P368" s="52"/>
      <c r="Q368" s="52"/>
    </row>
    <row r="369" spans="7:17" ht="15.75" customHeight="1" x14ac:dyDescent="0.35">
      <c r="G369" s="50"/>
      <c r="H369" s="50"/>
      <c r="I369" s="50"/>
      <c r="J369" s="50"/>
      <c r="K369" s="51"/>
      <c r="L369" s="50"/>
      <c r="M369" s="50"/>
      <c r="N369" s="50"/>
      <c r="O369" s="50"/>
      <c r="P369" s="52"/>
      <c r="Q369" s="52"/>
    </row>
    <row r="370" spans="7:17" ht="15.75" customHeight="1" x14ac:dyDescent="0.35">
      <c r="G370" s="50"/>
      <c r="H370" s="50"/>
      <c r="I370" s="50"/>
      <c r="J370" s="50"/>
      <c r="K370" s="51"/>
      <c r="L370" s="50"/>
      <c r="M370" s="50"/>
      <c r="N370" s="50"/>
      <c r="O370" s="50"/>
      <c r="P370" s="52"/>
      <c r="Q370" s="52"/>
    </row>
    <row r="371" spans="7:17" ht="15.75" customHeight="1" x14ac:dyDescent="0.35">
      <c r="G371" s="50"/>
      <c r="H371" s="50"/>
      <c r="I371" s="50"/>
      <c r="J371" s="50"/>
      <c r="K371" s="51"/>
      <c r="L371" s="50"/>
      <c r="M371" s="50"/>
      <c r="N371" s="50"/>
      <c r="O371" s="50"/>
      <c r="P371" s="52"/>
      <c r="Q371" s="52"/>
    </row>
    <row r="372" spans="7:17" ht="15.75" customHeight="1" x14ac:dyDescent="0.35">
      <c r="G372" s="50"/>
      <c r="H372" s="50"/>
      <c r="I372" s="50"/>
      <c r="J372" s="50"/>
      <c r="K372" s="51"/>
      <c r="L372" s="50"/>
      <c r="M372" s="50"/>
      <c r="N372" s="50"/>
      <c r="O372" s="50"/>
      <c r="P372" s="52"/>
      <c r="Q372" s="52"/>
    </row>
    <row r="373" spans="7:17" ht="15.75" customHeight="1" x14ac:dyDescent="0.35">
      <c r="G373" s="50"/>
      <c r="H373" s="50"/>
      <c r="I373" s="50"/>
      <c r="J373" s="50"/>
      <c r="K373" s="51"/>
      <c r="L373" s="50"/>
      <c r="M373" s="50"/>
      <c r="N373" s="50"/>
      <c r="O373" s="50"/>
      <c r="P373" s="52"/>
      <c r="Q373" s="52"/>
    </row>
    <row r="374" spans="7:17" ht="15.75" customHeight="1" x14ac:dyDescent="0.35">
      <c r="G374" s="50"/>
      <c r="H374" s="50"/>
      <c r="I374" s="50"/>
      <c r="J374" s="50"/>
      <c r="K374" s="51"/>
      <c r="L374" s="50"/>
      <c r="M374" s="50"/>
      <c r="N374" s="50"/>
      <c r="O374" s="50"/>
      <c r="P374" s="52"/>
      <c r="Q374" s="52"/>
    </row>
    <row r="375" spans="7:17" ht="15.75" customHeight="1" x14ac:dyDescent="0.35">
      <c r="G375" s="50"/>
      <c r="H375" s="50"/>
      <c r="I375" s="50"/>
      <c r="J375" s="50"/>
      <c r="K375" s="51"/>
      <c r="L375" s="50"/>
      <c r="M375" s="50"/>
      <c r="N375" s="50"/>
      <c r="O375" s="50"/>
      <c r="P375" s="52"/>
      <c r="Q375" s="52"/>
    </row>
    <row r="376" spans="7:17" ht="15.75" customHeight="1" x14ac:dyDescent="0.35">
      <c r="G376" s="50"/>
      <c r="H376" s="50"/>
      <c r="I376" s="50"/>
      <c r="J376" s="50"/>
      <c r="K376" s="51"/>
      <c r="L376" s="50"/>
      <c r="M376" s="50"/>
      <c r="N376" s="50"/>
      <c r="O376" s="50"/>
      <c r="P376" s="52"/>
      <c r="Q376" s="52"/>
    </row>
    <row r="377" spans="7:17" ht="15.75" customHeight="1" x14ac:dyDescent="0.35">
      <c r="G377" s="50"/>
      <c r="H377" s="50"/>
      <c r="I377" s="50"/>
      <c r="J377" s="50"/>
      <c r="K377" s="51"/>
      <c r="L377" s="50"/>
      <c r="M377" s="50"/>
      <c r="N377" s="50"/>
      <c r="O377" s="50"/>
      <c r="P377" s="52"/>
      <c r="Q377" s="52"/>
    </row>
    <row r="378" spans="7:17" ht="15.75" customHeight="1" x14ac:dyDescent="0.35">
      <c r="G378" s="50"/>
      <c r="H378" s="50"/>
      <c r="I378" s="50"/>
      <c r="J378" s="50"/>
      <c r="K378" s="51"/>
      <c r="L378" s="50"/>
      <c r="M378" s="50"/>
      <c r="N378" s="50"/>
      <c r="O378" s="50"/>
      <c r="P378" s="52"/>
      <c r="Q378" s="52"/>
    </row>
    <row r="379" spans="7:17" ht="15.75" customHeight="1" x14ac:dyDescent="0.35">
      <c r="G379" s="50"/>
      <c r="H379" s="50"/>
      <c r="I379" s="50"/>
      <c r="J379" s="50"/>
      <c r="K379" s="51"/>
      <c r="L379" s="50"/>
      <c r="M379" s="50"/>
      <c r="N379" s="50"/>
      <c r="O379" s="50"/>
      <c r="P379" s="52"/>
      <c r="Q379" s="52"/>
    </row>
    <row r="380" spans="7:17" ht="15.75" customHeight="1" x14ac:dyDescent="0.35">
      <c r="G380" s="50"/>
      <c r="H380" s="50"/>
      <c r="I380" s="50"/>
      <c r="J380" s="50"/>
      <c r="K380" s="51"/>
      <c r="L380" s="50"/>
      <c r="M380" s="50"/>
      <c r="N380" s="50"/>
      <c r="O380" s="50"/>
      <c r="P380" s="52"/>
      <c r="Q380" s="52"/>
    </row>
    <row r="381" spans="7:17" ht="15.75" customHeight="1" x14ac:dyDescent="0.35">
      <c r="G381" s="50"/>
      <c r="H381" s="50"/>
      <c r="I381" s="50"/>
      <c r="J381" s="50"/>
      <c r="K381" s="51"/>
      <c r="L381" s="50"/>
      <c r="M381" s="50"/>
      <c r="N381" s="50"/>
      <c r="O381" s="50"/>
      <c r="P381" s="52"/>
      <c r="Q381" s="52"/>
    </row>
    <row r="382" spans="7:17" ht="15.75" customHeight="1" x14ac:dyDescent="0.35">
      <c r="G382" s="50"/>
      <c r="H382" s="50"/>
      <c r="I382" s="50"/>
      <c r="J382" s="50"/>
      <c r="K382" s="51"/>
      <c r="L382" s="50"/>
      <c r="M382" s="50"/>
      <c r="N382" s="50"/>
      <c r="O382" s="50"/>
      <c r="P382" s="52"/>
      <c r="Q382" s="52"/>
    </row>
    <row r="383" spans="7:17" ht="15.75" customHeight="1" x14ac:dyDescent="0.35">
      <c r="G383" s="50"/>
      <c r="H383" s="50"/>
      <c r="I383" s="50"/>
      <c r="J383" s="50"/>
      <c r="K383" s="51"/>
      <c r="L383" s="50"/>
      <c r="M383" s="50"/>
      <c r="N383" s="50"/>
      <c r="O383" s="50"/>
      <c r="P383" s="52"/>
      <c r="Q383" s="52"/>
    </row>
    <row r="384" spans="7:17" ht="15.75" customHeight="1" x14ac:dyDescent="0.35">
      <c r="G384" s="50"/>
      <c r="H384" s="50"/>
      <c r="I384" s="50"/>
      <c r="J384" s="50"/>
      <c r="K384" s="51"/>
      <c r="L384" s="50"/>
      <c r="M384" s="50"/>
      <c r="N384" s="50"/>
      <c r="O384" s="50"/>
      <c r="P384" s="52"/>
      <c r="Q384" s="52"/>
    </row>
    <row r="385" spans="7:17" ht="15.75" customHeight="1" x14ac:dyDescent="0.35">
      <c r="G385" s="50"/>
      <c r="H385" s="50"/>
      <c r="I385" s="50"/>
      <c r="J385" s="50"/>
      <c r="K385" s="51"/>
      <c r="L385" s="50"/>
      <c r="M385" s="50"/>
      <c r="N385" s="50"/>
      <c r="O385" s="50"/>
      <c r="P385" s="52"/>
      <c r="Q385" s="52"/>
    </row>
    <row r="386" spans="7:17" ht="15.75" customHeight="1" x14ac:dyDescent="0.35">
      <c r="G386" s="50"/>
      <c r="H386" s="50"/>
      <c r="I386" s="50"/>
      <c r="J386" s="50"/>
      <c r="K386" s="51"/>
      <c r="L386" s="50"/>
      <c r="M386" s="50"/>
      <c r="N386" s="50"/>
      <c r="O386" s="50"/>
      <c r="P386" s="52"/>
      <c r="Q386" s="52"/>
    </row>
    <row r="387" spans="7:17" ht="15.75" customHeight="1" x14ac:dyDescent="0.35">
      <c r="G387" s="50"/>
      <c r="H387" s="50"/>
      <c r="I387" s="50"/>
      <c r="J387" s="50"/>
      <c r="K387" s="51"/>
      <c r="L387" s="50"/>
      <c r="M387" s="50"/>
      <c r="N387" s="50"/>
      <c r="O387" s="50"/>
      <c r="P387" s="52"/>
      <c r="Q387" s="52"/>
    </row>
    <row r="388" spans="7:17" ht="15.75" customHeight="1" x14ac:dyDescent="0.35">
      <c r="G388" s="50"/>
      <c r="H388" s="50"/>
      <c r="I388" s="50"/>
      <c r="J388" s="50"/>
      <c r="K388" s="51"/>
      <c r="L388" s="50"/>
      <c r="M388" s="50"/>
      <c r="N388" s="50"/>
      <c r="O388" s="50"/>
      <c r="P388" s="52"/>
      <c r="Q388" s="52"/>
    </row>
    <row r="389" spans="7:17" ht="15.75" customHeight="1" x14ac:dyDescent="0.35">
      <c r="G389" s="50"/>
      <c r="H389" s="50"/>
      <c r="I389" s="50"/>
      <c r="J389" s="50"/>
      <c r="K389" s="51"/>
      <c r="L389" s="50"/>
      <c r="M389" s="50"/>
      <c r="N389" s="50"/>
      <c r="O389" s="50"/>
      <c r="P389" s="52"/>
      <c r="Q389" s="52"/>
    </row>
    <row r="390" spans="7:17" ht="15.75" customHeight="1" x14ac:dyDescent="0.35">
      <c r="G390" s="50"/>
      <c r="H390" s="50"/>
      <c r="I390" s="50"/>
      <c r="J390" s="50"/>
      <c r="K390" s="51"/>
      <c r="L390" s="50"/>
      <c r="M390" s="50"/>
      <c r="N390" s="50"/>
      <c r="O390" s="50"/>
      <c r="P390" s="52"/>
      <c r="Q390" s="52"/>
    </row>
    <row r="391" spans="7:17" ht="15.75" customHeight="1" x14ac:dyDescent="0.35">
      <c r="G391" s="50"/>
      <c r="H391" s="50"/>
      <c r="I391" s="50"/>
      <c r="J391" s="50"/>
      <c r="K391" s="51"/>
      <c r="L391" s="50"/>
      <c r="M391" s="50"/>
      <c r="N391" s="50"/>
      <c r="O391" s="50"/>
      <c r="P391" s="52"/>
      <c r="Q391" s="52"/>
    </row>
    <row r="392" spans="7:17" ht="15.75" customHeight="1" x14ac:dyDescent="0.35">
      <c r="G392" s="50"/>
      <c r="H392" s="50"/>
      <c r="I392" s="50"/>
      <c r="J392" s="50"/>
      <c r="K392" s="51"/>
      <c r="L392" s="50"/>
      <c r="M392" s="50"/>
      <c r="N392" s="50"/>
      <c r="O392" s="50"/>
      <c r="P392" s="52"/>
      <c r="Q392" s="52"/>
    </row>
    <row r="393" spans="7:17" ht="15.75" customHeight="1" x14ac:dyDescent="0.35">
      <c r="G393" s="50"/>
      <c r="H393" s="50"/>
      <c r="I393" s="50"/>
      <c r="J393" s="50"/>
      <c r="K393" s="51"/>
      <c r="L393" s="50"/>
      <c r="M393" s="50"/>
      <c r="N393" s="50"/>
      <c r="O393" s="50"/>
      <c r="P393" s="52"/>
      <c r="Q393" s="52"/>
    </row>
    <row r="394" spans="7:17" ht="15.75" customHeight="1" x14ac:dyDescent="0.35">
      <c r="G394" s="50"/>
      <c r="H394" s="50"/>
      <c r="I394" s="50"/>
      <c r="J394" s="50"/>
      <c r="K394" s="51"/>
      <c r="L394" s="50"/>
      <c r="M394" s="50"/>
      <c r="N394" s="50"/>
      <c r="O394" s="50"/>
      <c r="P394" s="52"/>
      <c r="Q394" s="52"/>
    </row>
    <row r="395" spans="7:17" ht="15.75" customHeight="1" x14ac:dyDescent="0.35">
      <c r="G395" s="50"/>
      <c r="H395" s="50"/>
      <c r="I395" s="50"/>
      <c r="J395" s="50"/>
      <c r="K395" s="51"/>
      <c r="L395" s="50"/>
      <c r="M395" s="50"/>
      <c r="N395" s="50"/>
      <c r="O395" s="50"/>
      <c r="P395" s="52"/>
      <c r="Q395" s="52"/>
    </row>
    <row r="396" spans="7:17" ht="15.75" customHeight="1" x14ac:dyDescent="0.35">
      <c r="G396" s="50"/>
      <c r="H396" s="50"/>
      <c r="I396" s="50"/>
      <c r="J396" s="50"/>
      <c r="K396" s="51"/>
      <c r="L396" s="50"/>
      <c r="M396" s="50"/>
      <c r="N396" s="50"/>
      <c r="O396" s="50"/>
      <c r="P396" s="52"/>
      <c r="Q396" s="52"/>
    </row>
    <row r="397" spans="7:17" ht="15.75" customHeight="1" x14ac:dyDescent="0.35">
      <c r="G397" s="50"/>
      <c r="H397" s="50"/>
      <c r="I397" s="50"/>
      <c r="J397" s="50"/>
      <c r="K397" s="51"/>
      <c r="L397" s="50"/>
      <c r="M397" s="50"/>
      <c r="N397" s="50"/>
      <c r="O397" s="50"/>
      <c r="P397" s="52"/>
      <c r="Q397" s="52"/>
    </row>
    <row r="398" spans="7:17" ht="15.75" customHeight="1" x14ac:dyDescent="0.35">
      <c r="G398" s="50"/>
      <c r="H398" s="50"/>
      <c r="I398" s="50"/>
      <c r="J398" s="50"/>
      <c r="K398" s="51"/>
      <c r="L398" s="50"/>
      <c r="M398" s="50"/>
      <c r="N398" s="50"/>
      <c r="O398" s="50"/>
      <c r="P398" s="52"/>
      <c r="Q398" s="52"/>
    </row>
    <row r="399" spans="7:17" ht="15.75" customHeight="1" x14ac:dyDescent="0.35">
      <c r="G399" s="50"/>
      <c r="H399" s="50"/>
      <c r="I399" s="50"/>
      <c r="J399" s="50"/>
      <c r="K399" s="51"/>
      <c r="L399" s="50"/>
      <c r="M399" s="50"/>
      <c r="N399" s="50"/>
      <c r="O399" s="50"/>
      <c r="P399" s="52"/>
      <c r="Q399" s="52"/>
    </row>
    <row r="400" spans="7:17" ht="15.75" customHeight="1" x14ac:dyDescent="0.35">
      <c r="G400" s="50"/>
      <c r="H400" s="50"/>
      <c r="I400" s="50"/>
      <c r="J400" s="50"/>
      <c r="K400" s="51"/>
      <c r="L400" s="50"/>
      <c r="M400" s="50"/>
      <c r="N400" s="50"/>
      <c r="O400" s="50"/>
      <c r="P400" s="52"/>
      <c r="Q400" s="52"/>
    </row>
    <row r="401" spans="7:17" ht="15.75" customHeight="1" x14ac:dyDescent="0.35">
      <c r="G401" s="50"/>
      <c r="H401" s="50"/>
      <c r="I401" s="50"/>
      <c r="J401" s="50"/>
      <c r="K401" s="51"/>
      <c r="L401" s="50"/>
      <c r="M401" s="50"/>
      <c r="N401" s="50"/>
      <c r="O401" s="50"/>
      <c r="P401" s="52"/>
      <c r="Q401" s="52"/>
    </row>
    <row r="402" spans="7:17" ht="15.75" customHeight="1" x14ac:dyDescent="0.35">
      <c r="G402" s="50"/>
      <c r="H402" s="50"/>
      <c r="I402" s="50"/>
      <c r="J402" s="50"/>
      <c r="K402" s="51"/>
      <c r="L402" s="50"/>
      <c r="M402" s="50"/>
      <c r="N402" s="50"/>
      <c r="O402" s="50"/>
      <c r="P402" s="52"/>
      <c r="Q402" s="52"/>
    </row>
    <row r="403" spans="7:17" ht="15.75" customHeight="1" x14ac:dyDescent="0.35">
      <c r="G403" s="50"/>
      <c r="H403" s="50"/>
      <c r="I403" s="50"/>
      <c r="J403" s="50"/>
      <c r="K403" s="51"/>
      <c r="L403" s="50"/>
      <c r="M403" s="50"/>
      <c r="N403" s="50"/>
      <c r="O403" s="50"/>
      <c r="P403" s="52"/>
      <c r="Q403" s="52"/>
    </row>
    <row r="404" spans="7:17" ht="15.75" customHeight="1" x14ac:dyDescent="0.35">
      <c r="G404" s="50"/>
      <c r="H404" s="50"/>
      <c r="I404" s="50"/>
      <c r="J404" s="50"/>
      <c r="K404" s="51"/>
      <c r="L404" s="50"/>
      <c r="M404" s="50"/>
      <c r="N404" s="50"/>
      <c r="O404" s="50"/>
      <c r="P404" s="52"/>
      <c r="Q404" s="52"/>
    </row>
    <row r="405" spans="7:17" ht="15.75" customHeight="1" x14ac:dyDescent="0.35">
      <c r="G405" s="50"/>
      <c r="H405" s="50"/>
      <c r="I405" s="50"/>
      <c r="J405" s="50"/>
      <c r="K405" s="51"/>
      <c r="L405" s="50"/>
      <c r="M405" s="50"/>
      <c r="N405" s="50"/>
      <c r="O405" s="50"/>
      <c r="P405" s="52"/>
      <c r="Q405" s="52"/>
    </row>
    <row r="406" spans="7:17" ht="15.75" customHeight="1" x14ac:dyDescent="0.35">
      <c r="G406" s="50"/>
      <c r="H406" s="50"/>
      <c r="I406" s="50"/>
      <c r="J406" s="50"/>
      <c r="K406" s="51"/>
      <c r="L406" s="50"/>
      <c r="M406" s="50"/>
      <c r="N406" s="50"/>
      <c r="O406" s="50"/>
      <c r="P406" s="52"/>
      <c r="Q406" s="52"/>
    </row>
    <row r="407" spans="7:17" ht="15.75" customHeight="1" x14ac:dyDescent="0.35">
      <c r="G407" s="50"/>
      <c r="H407" s="50"/>
      <c r="I407" s="50"/>
      <c r="J407" s="50"/>
      <c r="K407" s="51"/>
      <c r="L407" s="50"/>
      <c r="M407" s="50"/>
      <c r="N407" s="50"/>
      <c r="O407" s="50"/>
      <c r="P407" s="52"/>
      <c r="Q407" s="52"/>
    </row>
    <row r="408" spans="7:17" ht="15.75" customHeight="1" x14ac:dyDescent="0.35">
      <c r="G408" s="50"/>
      <c r="H408" s="50"/>
      <c r="I408" s="50"/>
      <c r="J408" s="50"/>
      <c r="K408" s="51"/>
      <c r="L408" s="50"/>
      <c r="M408" s="50"/>
      <c r="N408" s="50"/>
      <c r="O408" s="50"/>
      <c r="P408" s="52"/>
      <c r="Q408" s="52"/>
    </row>
    <row r="409" spans="7:17" ht="15.75" customHeight="1" x14ac:dyDescent="0.35">
      <c r="G409" s="50"/>
      <c r="H409" s="50"/>
      <c r="I409" s="50"/>
      <c r="J409" s="50"/>
      <c r="K409" s="51"/>
      <c r="L409" s="50"/>
      <c r="M409" s="50"/>
      <c r="N409" s="50"/>
      <c r="O409" s="50"/>
      <c r="P409" s="52"/>
      <c r="Q409" s="52"/>
    </row>
    <row r="410" spans="7:17" ht="15.75" customHeight="1" x14ac:dyDescent="0.35">
      <c r="G410" s="50"/>
      <c r="H410" s="50"/>
      <c r="I410" s="50"/>
      <c r="J410" s="50"/>
      <c r="K410" s="51"/>
      <c r="L410" s="50"/>
      <c r="M410" s="50"/>
      <c r="N410" s="50"/>
      <c r="O410" s="50"/>
      <c r="P410" s="52"/>
      <c r="Q410" s="52"/>
    </row>
    <row r="411" spans="7:17" ht="15.75" customHeight="1" x14ac:dyDescent="0.35">
      <c r="G411" s="50"/>
      <c r="H411" s="50"/>
      <c r="I411" s="50"/>
      <c r="J411" s="50"/>
      <c r="K411" s="51"/>
      <c r="L411" s="50"/>
      <c r="M411" s="50"/>
      <c r="N411" s="50"/>
      <c r="O411" s="50"/>
      <c r="P411" s="52"/>
      <c r="Q411" s="52"/>
    </row>
    <row r="412" spans="7:17" ht="15.75" customHeight="1" x14ac:dyDescent="0.35">
      <c r="G412" s="50"/>
      <c r="H412" s="50"/>
      <c r="I412" s="50"/>
      <c r="J412" s="50"/>
      <c r="K412" s="51"/>
      <c r="L412" s="50"/>
      <c r="M412" s="50"/>
      <c r="N412" s="50"/>
      <c r="O412" s="50"/>
      <c r="P412" s="52"/>
      <c r="Q412" s="52"/>
    </row>
    <row r="413" spans="7:17" ht="15.75" customHeight="1" x14ac:dyDescent="0.35">
      <c r="G413" s="50"/>
      <c r="H413" s="50"/>
      <c r="I413" s="50"/>
      <c r="J413" s="50"/>
      <c r="K413" s="51"/>
      <c r="L413" s="50"/>
      <c r="M413" s="50"/>
      <c r="N413" s="50"/>
      <c r="O413" s="50"/>
      <c r="P413" s="52"/>
      <c r="Q413" s="52"/>
    </row>
    <row r="414" spans="7:17" ht="15.75" customHeight="1" x14ac:dyDescent="0.35">
      <c r="G414" s="50"/>
      <c r="H414" s="50"/>
      <c r="I414" s="50"/>
      <c r="J414" s="50"/>
      <c r="K414" s="51"/>
      <c r="L414" s="50"/>
      <c r="M414" s="50"/>
      <c r="N414" s="50"/>
      <c r="O414" s="50"/>
      <c r="P414" s="52"/>
      <c r="Q414" s="52"/>
    </row>
    <row r="415" spans="7:17" ht="15.75" customHeight="1" x14ac:dyDescent="0.35">
      <c r="G415" s="50"/>
      <c r="H415" s="50"/>
      <c r="I415" s="50"/>
      <c r="J415" s="50"/>
      <c r="K415" s="51"/>
      <c r="L415" s="50"/>
      <c r="M415" s="50"/>
      <c r="N415" s="50"/>
      <c r="O415" s="50"/>
      <c r="P415" s="52"/>
      <c r="Q415" s="52"/>
    </row>
    <row r="416" spans="7:17" ht="15.75" customHeight="1" x14ac:dyDescent="0.35">
      <c r="G416" s="50"/>
      <c r="H416" s="50"/>
      <c r="I416" s="50"/>
      <c r="J416" s="50"/>
      <c r="K416" s="51"/>
      <c r="L416" s="50"/>
      <c r="M416" s="50"/>
      <c r="N416" s="50"/>
      <c r="O416" s="50"/>
      <c r="P416" s="52"/>
      <c r="Q416" s="52"/>
    </row>
    <row r="417" spans="7:17" ht="15.75" customHeight="1" x14ac:dyDescent="0.35">
      <c r="G417" s="50"/>
      <c r="H417" s="50"/>
      <c r="I417" s="50"/>
      <c r="J417" s="50"/>
      <c r="K417" s="51"/>
      <c r="L417" s="50"/>
      <c r="M417" s="50"/>
      <c r="N417" s="50"/>
      <c r="O417" s="50"/>
      <c r="P417" s="52"/>
      <c r="Q417" s="52"/>
    </row>
    <row r="418" spans="7:17" ht="15.75" customHeight="1" x14ac:dyDescent="0.35">
      <c r="G418" s="50"/>
      <c r="H418" s="50"/>
      <c r="I418" s="50"/>
      <c r="J418" s="50"/>
      <c r="K418" s="51"/>
      <c r="L418" s="50"/>
      <c r="M418" s="50"/>
      <c r="N418" s="50"/>
      <c r="O418" s="50"/>
      <c r="P418" s="52"/>
      <c r="Q418" s="52"/>
    </row>
    <row r="419" spans="7:17" ht="15.75" customHeight="1" x14ac:dyDescent="0.35">
      <c r="G419" s="50"/>
      <c r="H419" s="50"/>
      <c r="I419" s="50"/>
      <c r="J419" s="50"/>
      <c r="K419" s="51"/>
      <c r="L419" s="50"/>
      <c r="M419" s="50"/>
      <c r="N419" s="50"/>
      <c r="O419" s="50"/>
      <c r="P419" s="52"/>
      <c r="Q419" s="52"/>
    </row>
    <row r="420" spans="7:17" ht="15.75" customHeight="1" x14ac:dyDescent="0.35">
      <c r="G420" s="50"/>
      <c r="H420" s="50"/>
      <c r="I420" s="50"/>
      <c r="J420" s="50"/>
      <c r="K420" s="51"/>
      <c r="L420" s="50"/>
      <c r="M420" s="50"/>
      <c r="N420" s="50"/>
      <c r="O420" s="50"/>
      <c r="P420" s="52"/>
      <c r="Q420" s="52"/>
    </row>
    <row r="421" spans="7:17" ht="15.75" customHeight="1" x14ac:dyDescent="0.35">
      <c r="G421" s="50"/>
      <c r="H421" s="50"/>
      <c r="I421" s="50"/>
      <c r="J421" s="50"/>
      <c r="K421" s="51"/>
      <c r="L421" s="50"/>
      <c r="M421" s="50"/>
      <c r="N421" s="50"/>
      <c r="O421" s="50"/>
      <c r="P421" s="52"/>
      <c r="Q421" s="52"/>
    </row>
    <row r="422" spans="7:17" ht="15.75" customHeight="1" x14ac:dyDescent="0.35">
      <c r="G422" s="50"/>
      <c r="H422" s="50"/>
      <c r="I422" s="50"/>
      <c r="J422" s="50"/>
      <c r="K422" s="51"/>
      <c r="L422" s="50"/>
      <c r="M422" s="50"/>
      <c r="N422" s="50"/>
      <c r="O422" s="50"/>
      <c r="P422" s="52"/>
      <c r="Q422" s="52"/>
    </row>
    <row r="423" spans="7:17" ht="15.75" customHeight="1" x14ac:dyDescent="0.35">
      <c r="G423" s="50"/>
      <c r="H423" s="50"/>
      <c r="I423" s="50"/>
      <c r="J423" s="50"/>
      <c r="K423" s="51"/>
      <c r="L423" s="50"/>
      <c r="M423" s="50"/>
      <c r="N423" s="50"/>
      <c r="O423" s="50"/>
      <c r="P423" s="52"/>
      <c r="Q423" s="52"/>
    </row>
    <row r="424" spans="7:17" ht="15.75" customHeight="1" x14ac:dyDescent="0.35">
      <c r="G424" s="50"/>
      <c r="H424" s="50"/>
      <c r="I424" s="50"/>
      <c r="J424" s="50"/>
      <c r="K424" s="51"/>
      <c r="L424" s="50"/>
      <c r="M424" s="50"/>
      <c r="N424" s="50"/>
      <c r="O424" s="50"/>
      <c r="P424" s="52"/>
      <c r="Q424" s="52"/>
    </row>
    <row r="425" spans="7:17" ht="15.75" customHeight="1" x14ac:dyDescent="0.35">
      <c r="G425" s="50"/>
      <c r="H425" s="50"/>
      <c r="I425" s="50"/>
      <c r="J425" s="50"/>
      <c r="K425" s="51"/>
      <c r="L425" s="50"/>
      <c r="M425" s="50"/>
      <c r="N425" s="50"/>
      <c r="O425" s="50"/>
      <c r="P425" s="52"/>
      <c r="Q425" s="52"/>
    </row>
    <row r="426" spans="7:17" ht="15.75" customHeight="1" x14ac:dyDescent="0.35">
      <c r="G426" s="50"/>
      <c r="H426" s="50"/>
      <c r="I426" s="50"/>
      <c r="J426" s="50"/>
      <c r="K426" s="51"/>
      <c r="L426" s="50"/>
      <c r="M426" s="50"/>
      <c r="N426" s="50"/>
      <c r="O426" s="50"/>
      <c r="P426" s="52"/>
      <c r="Q426" s="52"/>
    </row>
    <row r="427" spans="7:17" ht="15.75" customHeight="1" x14ac:dyDescent="0.35">
      <c r="G427" s="50"/>
      <c r="H427" s="50"/>
      <c r="I427" s="50"/>
      <c r="J427" s="50"/>
      <c r="K427" s="51"/>
      <c r="L427" s="50"/>
      <c r="M427" s="50"/>
      <c r="N427" s="50"/>
      <c r="O427" s="50"/>
      <c r="P427" s="52"/>
      <c r="Q427" s="52"/>
    </row>
    <row r="428" spans="7:17" ht="15.75" customHeight="1" x14ac:dyDescent="0.35">
      <c r="G428" s="50"/>
      <c r="H428" s="50"/>
      <c r="I428" s="50"/>
      <c r="J428" s="50"/>
      <c r="K428" s="51"/>
      <c r="L428" s="50"/>
      <c r="M428" s="50"/>
      <c r="N428" s="50"/>
      <c r="O428" s="50"/>
      <c r="P428" s="52"/>
      <c r="Q428" s="52"/>
    </row>
    <row r="429" spans="7:17" ht="15.75" customHeight="1" x14ac:dyDescent="0.35">
      <c r="G429" s="50"/>
      <c r="H429" s="50"/>
      <c r="I429" s="50"/>
      <c r="J429" s="50"/>
      <c r="K429" s="51"/>
      <c r="L429" s="50"/>
      <c r="M429" s="50"/>
      <c r="N429" s="50"/>
      <c r="O429" s="50"/>
      <c r="P429" s="52"/>
      <c r="Q429" s="52"/>
    </row>
    <row r="430" spans="7:17" ht="15.75" customHeight="1" x14ac:dyDescent="0.35">
      <c r="G430" s="50"/>
      <c r="H430" s="50"/>
      <c r="I430" s="50"/>
      <c r="J430" s="50"/>
      <c r="K430" s="51"/>
      <c r="L430" s="50"/>
      <c r="M430" s="50"/>
      <c r="N430" s="50"/>
      <c r="O430" s="50"/>
      <c r="P430" s="52"/>
      <c r="Q430" s="52"/>
    </row>
    <row r="431" spans="7:17" ht="15.75" customHeight="1" x14ac:dyDescent="0.35">
      <c r="G431" s="50"/>
      <c r="H431" s="50"/>
      <c r="I431" s="50"/>
      <c r="J431" s="50"/>
      <c r="K431" s="51"/>
      <c r="L431" s="50"/>
      <c r="M431" s="50"/>
      <c r="N431" s="50"/>
      <c r="O431" s="50"/>
      <c r="P431" s="52"/>
      <c r="Q431" s="52"/>
    </row>
    <row r="432" spans="7:17" ht="15.75" customHeight="1" x14ac:dyDescent="0.35">
      <c r="G432" s="50"/>
      <c r="H432" s="50"/>
      <c r="I432" s="50"/>
      <c r="J432" s="50"/>
      <c r="K432" s="51"/>
      <c r="L432" s="50"/>
      <c r="M432" s="50"/>
      <c r="N432" s="50"/>
      <c r="O432" s="50"/>
      <c r="P432" s="52"/>
      <c r="Q432" s="52"/>
    </row>
    <row r="433" spans="7:17" ht="15.75" customHeight="1" x14ac:dyDescent="0.35">
      <c r="G433" s="50"/>
      <c r="H433" s="50"/>
      <c r="I433" s="50"/>
      <c r="J433" s="50"/>
      <c r="K433" s="51"/>
      <c r="L433" s="50"/>
      <c r="M433" s="50"/>
      <c r="N433" s="50"/>
      <c r="O433" s="50"/>
      <c r="P433" s="52"/>
      <c r="Q433" s="52"/>
    </row>
    <row r="434" spans="7:17" ht="15.75" customHeight="1" x14ac:dyDescent="0.35">
      <c r="G434" s="50"/>
      <c r="H434" s="50"/>
      <c r="I434" s="50"/>
      <c r="J434" s="50"/>
      <c r="K434" s="51"/>
      <c r="L434" s="50"/>
      <c r="M434" s="50"/>
      <c r="N434" s="50"/>
      <c r="O434" s="50"/>
      <c r="P434" s="52"/>
      <c r="Q434" s="52"/>
    </row>
    <row r="435" spans="7:17" ht="15.75" customHeight="1" x14ac:dyDescent="0.35">
      <c r="G435" s="50"/>
      <c r="H435" s="50"/>
      <c r="I435" s="50"/>
      <c r="J435" s="50"/>
      <c r="K435" s="51"/>
      <c r="L435" s="50"/>
      <c r="M435" s="50"/>
      <c r="N435" s="50"/>
      <c r="O435" s="50"/>
      <c r="P435" s="52"/>
      <c r="Q435" s="52"/>
    </row>
    <row r="436" spans="7:17" ht="15.75" customHeight="1" x14ac:dyDescent="0.35">
      <c r="G436" s="50"/>
      <c r="H436" s="50"/>
      <c r="I436" s="50"/>
      <c r="J436" s="50"/>
      <c r="K436" s="51"/>
      <c r="L436" s="50"/>
      <c r="M436" s="50"/>
      <c r="N436" s="50"/>
      <c r="O436" s="50"/>
      <c r="P436" s="52"/>
      <c r="Q436" s="52"/>
    </row>
    <row r="437" spans="7:17" ht="15.75" customHeight="1" x14ac:dyDescent="0.35">
      <c r="G437" s="50"/>
      <c r="H437" s="50"/>
      <c r="I437" s="50"/>
      <c r="J437" s="50"/>
      <c r="K437" s="51"/>
      <c r="L437" s="50"/>
      <c r="M437" s="50"/>
      <c r="N437" s="50"/>
      <c r="O437" s="50"/>
      <c r="P437" s="52"/>
      <c r="Q437" s="52"/>
    </row>
    <row r="438" spans="7:17" ht="15.75" customHeight="1" x14ac:dyDescent="0.35">
      <c r="G438" s="50"/>
      <c r="H438" s="50"/>
      <c r="I438" s="50"/>
      <c r="J438" s="50"/>
      <c r="K438" s="51"/>
      <c r="L438" s="50"/>
      <c r="M438" s="50"/>
      <c r="N438" s="50"/>
      <c r="O438" s="50"/>
      <c r="P438" s="52"/>
      <c r="Q438" s="52"/>
    </row>
    <row r="439" spans="7:17" ht="15.75" customHeight="1" x14ac:dyDescent="0.35">
      <c r="G439" s="50"/>
      <c r="H439" s="50"/>
      <c r="I439" s="50"/>
      <c r="J439" s="50"/>
      <c r="K439" s="51"/>
      <c r="L439" s="50"/>
      <c r="M439" s="50"/>
      <c r="N439" s="50"/>
      <c r="O439" s="50"/>
      <c r="P439" s="52"/>
      <c r="Q439" s="52"/>
    </row>
    <row r="440" spans="7:17" ht="15.75" customHeight="1" x14ac:dyDescent="0.35">
      <c r="G440" s="50"/>
      <c r="H440" s="50"/>
      <c r="I440" s="50"/>
      <c r="J440" s="50"/>
      <c r="K440" s="51"/>
      <c r="L440" s="50"/>
      <c r="M440" s="50"/>
      <c r="N440" s="50"/>
      <c r="O440" s="50"/>
      <c r="P440" s="52"/>
      <c r="Q440" s="52"/>
    </row>
    <row r="441" spans="7:17" ht="15.75" customHeight="1" x14ac:dyDescent="0.35">
      <c r="G441" s="50"/>
      <c r="H441" s="50"/>
      <c r="I441" s="50"/>
      <c r="J441" s="50"/>
      <c r="K441" s="51"/>
      <c r="L441" s="50"/>
      <c r="M441" s="50"/>
      <c r="N441" s="50"/>
      <c r="O441" s="50"/>
      <c r="P441" s="52"/>
      <c r="Q441" s="52"/>
    </row>
    <row r="442" spans="7:17" ht="15.75" customHeight="1" x14ac:dyDescent="0.35">
      <c r="G442" s="50"/>
      <c r="H442" s="50"/>
      <c r="I442" s="50"/>
      <c r="J442" s="50"/>
      <c r="K442" s="51"/>
      <c r="L442" s="50"/>
      <c r="M442" s="50"/>
      <c r="N442" s="50"/>
      <c r="O442" s="50"/>
      <c r="P442" s="52"/>
      <c r="Q442" s="52"/>
    </row>
    <row r="443" spans="7:17" ht="15.75" customHeight="1" x14ac:dyDescent="0.35">
      <c r="G443" s="50"/>
      <c r="H443" s="50"/>
      <c r="I443" s="50"/>
      <c r="J443" s="50"/>
      <c r="K443" s="51"/>
      <c r="L443" s="50"/>
      <c r="M443" s="50"/>
      <c r="N443" s="50"/>
      <c r="O443" s="50"/>
      <c r="P443" s="52"/>
      <c r="Q443" s="52"/>
    </row>
    <row r="444" spans="7:17" ht="15.75" customHeight="1" x14ac:dyDescent="0.35">
      <c r="G444" s="50"/>
      <c r="H444" s="50"/>
      <c r="I444" s="50"/>
      <c r="J444" s="50"/>
      <c r="K444" s="51"/>
      <c r="L444" s="50"/>
      <c r="M444" s="50"/>
      <c r="N444" s="50"/>
      <c r="O444" s="50"/>
      <c r="P444" s="52"/>
      <c r="Q444" s="52"/>
    </row>
    <row r="445" spans="7:17" ht="15.75" customHeight="1" x14ac:dyDescent="0.35">
      <c r="G445" s="50"/>
      <c r="H445" s="50"/>
      <c r="I445" s="50"/>
      <c r="J445" s="50"/>
      <c r="K445" s="51"/>
      <c r="L445" s="50"/>
      <c r="M445" s="50"/>
      <c r="N445" s="50"/>
      <c r="O445" s="50"/>
      <c r="P445" s="52"/>
      <c r="Q445" s="52"/>
    </row>
    <row r="446" spans="7:17" ht="15.75" customHeight="1" x14ac:dyDescent="0.35">
      <c r="G446" s="50"/>
      <c r="H446" s="50"/>
      <c r="I446" s="50"/>
      <c r="J446" s="50"/>
      <c r="K446" s="51"/>
      <c r="L446" s="50"/>
      <c r="M446" s="50"/>
      <c r="N446" s="50"/>
      <c r="O446" s="50"/>
      <c r="P446" s="52"/>
      <c r="Q446" s="52"/>
    </row>
    <row r="447" spans="7:17" ht="15.75" customHeight="1" x14ac:dyDescent="0.35">
      <c r="G447" s="50"/>
      <c r="H447" s="50"/>
      <c r="I447" s="50"/>
      <c r="J447" s="50"/>
      <c r="K447" s="51"/>
      <c r="L447" s="50"/>
      <c r="M447" s="50"/>
      <c r="N447" s="50"/>
      <c r="O447" s="50"/>
      <c r="P447" s="52"/>
      <c r="Q447" s="52"/>
    </row>
    <row r="448" spans="7:17" ht="15.75" customHeight="1" x14ac:dyDescent="0.35">
      <c r="G448" s="50"/>
      <c r="H448" s="50"/>
      <c r="I448" s="50"/>
      <c r="J448" s="50"/>
      <c r="K448" s="51"/>
      <c r="L448" s="50"/>
      <c r="M448" s="50"/>
      <c r="N448" s="50"/>
      <c r="O448" s="50"/>
      <c r="P448" s="52"/>
      <c r="Q448" s="52"/>
    </row>
    <row r="449" spans="7:17" ht="15.75" customHeight="1" x14ac:dyDescent="0.35">
      <c r="G449" s="50"/>
      <c r="H449" s="50"/>
      <c r="I449" s="50"/>
      <c r="J449" s="50"/>
      <c r="K449" s="51"/>
      <c r="L449" s="50"/>
      <c r="M449" s="50"/>
      <c r="N449" s="50"/>
      <c r="O449" s="50"/>
      <c r="P449" s="52"/>
      <c r="Q449" s="52"/>
    </row>
    <row r="450" spans="7:17" ht="15.75" customHeight="1" x14ac:dyDescent="0.35">
      <c r="G450" s="50"/>
      <c r="H450" s="50"/>
      <c r="I450" s="50"/>
      <c r="J450" s="50"/>
      <c r="K450" s="51"/>
      <c r="L450" s="50"/>
      <c r="M450" s="50"/>
      <c r="N450" s="50"/>
      <c r="O450" s="50"/>
      <c r="P450" s="52"/>
      <c r="Q450" s="52"/>
    </row>
    <row r="451" spans="7:17" ht="15.75" customHeight="1" x14ac:dyDescent="0.35">
      <c r="G451" s="50"/>
      <c r="H451" s="50"/>
      <c r="I451" s="50"/>
      <c r="J451" s="50"/>
      <c r="K451" s="51"/>
      <c r="L451" s="50"/>
      <c r="M451" s="50"/>
      <c r="N451" s="50"/>
      <c r="O451" s="50"/>
      <c r="P451" s="52"/>
      <c r="Q451" s="52"/>
    </row>
    <row r="452" spans="7:17" ht="15.75" customHeight="1" x14ac:dyDescent="0.35">
      <c r="G452" s="50"/>
      <c r="H452" s="50"/>
      <c r="I452" s="50"/>
      <c r="J452" s="50"/>
      <c r="K452" s="51"/>
      <c r="L452" s="50"/>
      <c r="M452" s="50"/>
      <c r="N452" s="50"/>
      <c r="O452" s="50"/>
      <c r="P452" s="52"/>
      <c r="Q452" s="52"/>
    </row>
    <row r="453" spans="7:17" ht="15.75" customHeight="1" x14ac:dyDescent="0.35">
      <c r="G453" s="50"/>
      <c r="H453" s="50"/>
      <c r="I453" s="50"/>
      <c r="J453" s="50"/>
      <c r="K453" s="51"/>
      <c r="L453" s="50"/>
      <c r="M453" s="50"/>
      <c r="N453" s="50"/>
      <c r="O453" s="50"/>
      <c r="P453" s="52"/>
      <c r="Q453" s="52"/>
    </row>
    <row r="454" spans="7:17" ht="15.75" customHeight="1" x14ac:dyDescent="0.35">
      <c r="G454" s="50"/>
      <c r="H454" s="50"/>
      <c r="I454" s="50"/>
      <c r="J454" s="50"/>
      <c r="K454" s="51"/>
      <c r="L454" s="50"/>
      <c r="M454" s="50"/>
      <c r="N454" s="50"/>
      <c r="O454" s="50"/>
      <c r="P454" s="52"/>
      <c r="Q454" s="52"/>
    </row>
    <row r="455" spans="7:17" ht="15.75" customHeight="1" x14ac:dyDescent="0.35">
      <c r="G455" s="50"/>
      <c r="H455" s="50"/>
      <c r="I455" s="50"/>
      <c r="J455" s="50"/>
      <c r="K455" s="51"/>
      <c r="L455" s="50"/>
      <c r="M455" s="50"/>
      <c r="N455" s="50"/>
      <c r="O455" s="50"/>
      <c r="P455" s="52"/>
      <c r="Q455" s="52"/>
    </row>
    <row r="456" spans="7:17" ht="15.75" customHeight="1" x14ac:dyDescent="0.35">
      <c r="G456" s="50"/>
      <c r="H456" s="50"/>
      <c r="I456" s="50"/>
      <c r="J456" s="50"/>
      <c r="K456" s="51"/>
      <c r="L456" s="50"/>
      <c r="M456" s="50"/>
      <c r="N456" s="50"/>
      <c r="O456" s="50"/>
      <c r="P456" s="52"/>
      <c r="Q456" s="52"/>
    </row>
    <row r="457" spans="7:17" ht="15.75" customHeight="1" x14ac:dyDescent="0.35">
      <c r="G457" s="50"/>
      <c r="H457" s="50"/>
      <c r="I457" s="50"/>
      <c r="J457" s="50"/>
      <c r="K457" s="51"/>
      <c r="L457" s="50"/>
      <c r="M457" s="50"/>
      <c r="N457" s="50"/>
      <c r="O457" s="50"/>
      <c r="P457" s="52"/>
      <c r="Q457" s="52"/>
    </row>
    <row r="458" spans="7:17" ht="15.75" customHeight="1" x14ac:dyDescent="0.35">
      <c r="G458" s="50"/>
      <c r="H458" s="50"/>
      <c r="I458" s="50"/>
      <c r="J458" s="50"/>
      <c r="K458" s="51"/>
      <c r="L458" s="50"/>
      <c r="M458" s="50"/>
      <c r="N458" s="50"/>
      <c r="O458" s="50"/>
      <c r="P458" s="52"/>
      <c r="Q458" s="52"/>
    </row>
    <row r="459" spans="7:17" ht="15.75" customHeight="1" x14ac:dyDescent="0.35">
      <c r="G459" s="50"/>
      <c r="H459" s="50"/>
      <c r="I459" s="50"/>
      <c r="J459" s="50"/>
      <c r="K459" s="51"/>
      <c r="L459" s="50"/>
      <c r="M459" s="50"/>
      <c r="N459" s="50"/>
      <c r="O459" s="50"/>
      <c r="P459" s="52"/>
      <c r="Q459" s="52"/>
    </row>
    <row r="460" spans="7:17" ht="15.75" customHeight="1" x14ac:dyDescent="0.35">
      <c r="G460" s="50"/>
      <c r="H460" s="50"/>
      <c r="I460" s="50"/>
      <c r="J460" s="50"/>
      <c r="K460" s="51"/>
      <c r="L460" s="50"/>
      <c r="M460" s="50"/>
      <c r="N460" s="50"/>
      <c r="O460" s="50"/>
      <c r="P460" s="52"/>
      <c r="Q460" s="52"/>
    </row>
    <row r="461" spans="7:17" ht="15.75" customHeight="1" x14ac:dyDescent="0.35">
      <c r="G461" s="50"/>
      <c r="H461" s="50"/>
      <c r="I461" s="50"/>
      <c r="J461" s="50"/>
      <c r="K461" s="51"/>
      <c r="L461" s="50"/>
      <c r="M461" s="50"/>
      <c r="N461" s="50"/>
      <c r="O461" s="50"/>
      <c r="P461" s="52"/>
      <c r="Q461" s="52"/>
    </row>
    <row r="462" spans="7:17" ht="15.75" customHeight="1" x14ac:dyDescent="0.35">
      <c r="G462" s="50"/>
      <c r="H462" s="50"/>
      <c r="I462" s="50"/>
      <c r="J462" s="50"/>
      <c r="K462" s="51"/>
      <c r="L462" s="50"/>
      <c r="M462" s="50"/>
      <c r="N462" s="50"/>
      <c r="O462" s="50"/>
      <c r="P462" s="52"/>
      <c r="Q462" s="52"/>
    </row>
    <row r="463" spans="7:17" ht="15.75" customHeight="1" x14ac:dyDescent="0.35">
      <c r="G463" s="50"/>
      <c r="H463" s="50"/>
      <c r="I463" s="50"/>
      <c r="J463" s="50"/>
      <c r="K463" s="51"/>
      <c r="L463" s="50"/>
      <c r="M463" s="50"/>
      <c r="N463" s="50"/>
      <c r="O463" s="50"/>
      <c r="P463" s="52"/>
      <c r="Q463" s="52"/>
    </row>
    <row r="464" spans="7:17" ht="15.75" customHeight="1" x14ac:dyDescent="0.35">
      <c r="G464" s="50"/>
      <c r="H464" s="50"/>
      <c r="I464" s="50"/>
      <c r="J464" s="50"/>
      <c r="K464" s="51"/>
      <c r="L464" s="50"/>
      <c r="M464" s="50"/>
      <c r="N464" s="50"/>
      <c r="O464" s="50"/>
      <c r="P464" s="52"/>
      <c r="Q464" s="52"/>
    </row>
    <row r="465" spans="7:17" ht="15.75" customHeight="1" x14ac:dyDescent="0.35">
      <c r="G465" s="50"/>
      <c r="H465" s="50"/>
      <c r="I465" s="50"/>
      <c r="J465" s="50"/>
      <c r="K465" s="51"/>
      <c r="L465" s="50"/>
      <c r="M465" s="50"/>
      <c r="N465" s="50"/>
      <c r="O465" s="50"/>
      <c r="P465" s="52"/>
      <c r="Q465" s="52"/>
    </row>
    <row r="466" spans="7:17" ht="15.75" customHeight="1" x14ac:dyDescent="0.35">
      <c r="G466" s="50"/>
      <c r="H466" s="50"/>
      <c r="I466" s="50"/>
      <c r="J466" s="50"/>
      <c r="K466" s="51"/>
      <c r="L466" s="50"/>
      <c r="M466" s="50"/>
      <c r="N466" s="50"/>
      <c r="O466" s="50"/>
      <c r="P466" s="52"/>
      <c r="Q466" s="52"/>
    </row>
    <row r="467" spans="7:17" ht="15.75" customHeight="1" x14ac:dyDescent="0.35">
      <c r="G467" s="50"/>
      <c r="H467" s="50"/>
      <c r="I467" s="50"/>
      <c r="J467" s="50"/>
      <c r="K467" s="51"/>
      <c r="L467" s="50"/>
      <c r="M467" s="50"/>
      <c r="N467" s="50"/>
      <c r="O467" s="50"/>
      <c r="P467" s="52"/>
      <c r="Q467" s="52"/>
    </row>
    <row r="468" spans="7:17" ht="15.75" customHeight="1" x14ac:dyDescent="0.35">
      <c r="G468" s="50"/>
      <c r="H468" s="50"/>
      <c r="I468" s="50"/>
      <c r="J468" s="50"/>
      <c r="K468" s="51"/>
      <c r="L468" s="50"/>
      <c r="M468" s="50"/>
      <c r="N468" s="50"/>
      <c r="O468" s="50"/>
      <c r="P468" s="52"/>
      <c r="Q468" s="52"/>
    </row>
    <row r="469" spans="7:17" ht="15.75" customHeight="1" x14ac:dyDescent="0.35">
      <c r="G469" s="50"/>
      <c r="H469" s="50"/>
      <c r="I469" s="50"/>
      <c r="J469" s="50"/>
      <c r="K469" s="51"/>
      <c r="L469" s="50"/>
      <c r="M469" s="50"/>
      <c r="N469" s="50"/>
      <c r="O469" s="50"/>
      <c r="P469" s="52"/>
      <c r="Q469" s="52"/>
    </row>
    <row r="470" spans="7:17" ht="15.75" customHeight="1" x14ac:dyDescent="0.35">
      <c r="G470" s="50"/>
      <c r="H470" s="50"/>
      <c r="I470" s="50"/>
      <c r="J470" s="50"/>
      <c r="K470" s="51"/>
      <c r="L470" s="50"/>
      <c r="M470" s="50"/>
      <c r="N470" s="50"/>
      <c r="O470" s="50"/>
      <c r="P470" s="52"/>
      <c r="Q470" s="52"/>
    </row>
    <row r="471" spans="7:17" ht="15.75" customHeight="1" x14ac:dyDescent="0.35">
      <c r="G471" s="50"/>
      <c r="H471" s="50"/>
      <c r="I471" s="50"/>
      <c r="J471" s="50"/>
      <c r="K471" s="51"/>
      <c r="L471" s="50"/>
      <c r="M471" s="50"/>
      <c r="N471" s="50"/>
      <c r="O471" s="50"/>
      <c r="P471" s="52"/>
      <c r="Q471" s="52"/>
    </row>
    <row r="472" spans="7:17" ht="15.75" customHeight="1" x14ac:dyDescent="0.35">
      <c r="G472" s="50"/>
      <c r="H472" s="50"/>
      <c r="I472" s="50"/>
      <c r="J472" s="50"/>
      <c r="K472" s="51"/>
      <c r="L472" s="50"/>
      <c r="M472" s="50"/>
      <c r="N472" s="50"/>
      <c r="O472" s="50"/>
      <c r="P472" s="52"/>
      <c r="Q472" s="52"/>
    </row>
    <row r="473" spans="7:17" ht="15.75" customHeight="1" x14ac:dyDescent="0.35">
      <c r="G473" s="50"/>
      <c r="H473" s="50"/>
      <c r="I473" s="50"/>
      <c r="J473" s="50"/>
      <c r="K473" s="51"/>
      <c r="L473" s="50"/>
      <c r="M473" s="50"/>
      <c r="N473" s="50"/>
      <c r="O473" s="50"/>
      <c r="P473" s="52"/>
      <c r="Q473" s="52"/>
    </row>
    <row r="474" spans="7:17" ht="15.75" customHeight="1" x14ac:dyDescent="0.35">
      <c r="G474" s="50"/>
      <c r="H474" s="50"/>
      <c r="I474" s="50"/>
      <c r="J474" s="50"/>
      <c r="K474" s="51"/>
      <c r="L474" s="50"/>
      <c r="M474" s="50"/>
      <c r="N474" s="50"/>
      <c r="O474" s="50"/>
      <c r="P474" s="52"/>
      <c r="Q474" s="52"/>
    </row>
    <row r="475" spans="7:17" ht="15.75" customHeight="1" x14ac:dyDescent="0.35">
      <c r="G475" s="50"/>
      <c r="H475" s="50"/>
      <c r="I475" s="50"/>
      <c r="J475" s="50"/>
      <c r="K475" s="51"/>
      <c r="L475" s="50"/>
      <c r="M475" s="50"/>
      <c r="N475" s="50"/>
      <c r="O475" s="50"/>
      <c r="P475" s="52"/>
      <c r="Q475" s="52"/>
    </row>
    <row r="476" spans="7:17" ht="15.75" customHeight="1" x14ac:dyDescent="0.35">
      <c r="G476" s="50"/>
      <c r="H476" s="50"/>
      <c r="I476" s="50"/>
      <c r="J476" s="50"/>
      <c r="K476" s="51"/>
      <c r="L476" s="50"/>
      <c r="M476" s="50"/>
      <c r="N476" s="50"/>
      <c r="O476" s="50"/>
      <c r="P476" s="52"/>
      <c r="Q476" s="52"/>
    </row>
    <row r="477" spans="7:17" ht="15.75" customHeight="1" x14ac:dyDescent="0.35">
      <c r="G477" s="50"/>
      <c r="H477" s="50"/>
      <c r="I477" s="50"/>
      <c r="J477" s="50"/>
      <c r="K477" s="51"/>
      <c r="L477" s="50"/>
      <c r="M477" s="50"/>
      <c r="N477" s="50"/>
      <c r="O477" s="50"/>
      <c r="P477" s="52"/>
      <c r="Q477" s="52"/>
    </row>
    <row r="478" spans="7:17" ht="15.75" customHeight="1" x14ac:dyDescent="0.35">
      <c r="G478" s="50"/>
      <c r="H478" s="50"/>
      <c r="I478" s="50"/>
      <c r="J478" s="50"/>
      <c r="K478" s="51"/>
      <c r="L478" s="50"/>
      <c r="M478" s="50"/>
      <c r="N478" s="50"/>
      <c r="O478" s="50"/>
      <c r="P478" s="52"/>
      <c r="Q478" s="52"/>
    </row>
    <row r="479" spans="7:17" ht="15.75" customHeight="1" x14ac:dyDescent="0.35">
      <c r="G479" s="50"/>
      <c r="H479" s="50"/>
      <c r="I479" s="50"/>
      <c r="J479" s="50"/>
      <c r="K479" s="51"/>
      <c r="L479" s="50"/>
      <c r="M479" s="50"/>
      <c r="N479" s="50"/>
      <c r="O479" s="50"/>
      <c r="P479" s="52"/>
      <c r="Q479" s="52"/>
    </row>
    <row r="480" spans="7:17" ht="15.75" customHeight="1" x14ac:dyDescent="0.35">
      <c r="G480" s="50"/>
      <c r="H480" s="50"/>
      <c r="I480" s="50"/>
      <c r="J480" s="50"/>
      <c r="K480" s="51"/>
      <c r="L480" s="50"/>
      <c r="M480" s="50"/>
      <c r="N480" s="50"/>
      <c r="O480" s="50"/>
      <c r="P480" s="52"/>
      <c r="Q480" s="52"/>
    </row>
    <row r="481" spans="7:17" ht="15.75" customHeight="1" x14ac:dyDescent="0.35">
      <c r="G481" s="50"/>
      <c r="H481" s="50"/>
      <c r="I481" s="50"/>
      <c r="J481" s="50"/>
      <c r="K481" s="51"/>
      <c r="L481" s="50"/>
      <c r="M481" s="50"/>
      <c r="N481" s="50"/>
      <c r="O481" s="50"/>
      <c r="P481" s="52"/>
      <c r="Q481" s="52"/>
    </row>
    <row r="482" spans="7:17" ht="15.75" customHeight="1" x14ac:dyDescent="0.35">
      <c r="G482" s="50"/>
      <c r="H482" s="50"/>
      <c r="I482" s="50"/>
      <c r="J482" s="50"/>
      <c r="K482" s="51"/>
      <c r="L482" s="50"/>
      <c r="M482" s="50"/>
      <c r="N482" s="50"/>
      <c r="O482" s="50"/>
      <c r="P482" s="52"/>
      <c r="Q482" s="52"/>
    </row>
    <row r="483" spans="7:17" ht="15.75" customHeight="1" x14ac:dyDescent="0.35">
      <c r="G483" s="50"/>
      <c r="H483" s="50"/>
      <c r="I483" s="50"/>
      <c r="J483" s="50"/>
      <c r="K483" s="51"/>
      <c r="L483" s="50"/>
      <c r="M483" s="50"/>
      <c r="N483" s="50"/>
      <c r="O483" s="50"/>
      <c r="P483" s="52"/>
      <c r="Q483" s="52"/>
    </row>
    <row r="484" spans="7:17" ht="15.75" customHeight="1" x14ac:dyDescent="0.35">
      <c r="G484" s="50"/>
      <c r="H484" s="50"/>
      <c r="I484" s="50"/>
      <c r="J484" s="50"/>
      <c r="K484" s="51"/>
      <c r="L484" s="50"/>
      <c r="M484" s="50"/>
      <c r="N484" s="50"/>
      <c r="O484" s="50"/>
      <c r="P484" s="52"/>
      <c r="Q484" s="52"/>
    </row>
    <row r="485" spans="7:17" ht="15.75" customHeight="1" x14ac:dyDescent="0.35">
      <c r="G485" s="50"/>
      <c r="H485" s="50"/>
      <c r="I485" s="50"/>
      <c r="J485" s="50"/>
      <c r="K485" s="51"/>
      <c r="L485" s="50"/>
      <c r="M485" s="50"/>
      <c r="N485" s="50"/>
      <c r="O485" s="50"/>
      <c r="P485" s="52"/>
      <c r="Q485" s="52"/>
    </row>
    <row r="486" spans="7:17" ht="15.75" customHeight="1" x14ac:dyDescent="0.35">
      <c r="G486" s="50"/>
      <c r="H486" s="50"/>
      <c r="I486" s="50"/>
      <c r="J486" s="50"/>
      <c r="K486" s="51"/>
      <c r="L486" s="50"/>
      <c r="M486" s="50"/>
      <c r="N486" s="50"/>
      <c r="O486" s="50"/>
      <c r="P486" s="52"/>
      <c r="Q486" s="52"/>
    </row>
    <row r="487" spans="7:17" ht="15.75" customHeight="1" x14ac:dyDescent="0.35">
      <c r="G487" s="50"/>
      <c r="H487" s="50"/>
      <c r="I487" s="50"/>
      <c r="J487" s="50"/>
      <c r="K487" s="51"/>
      <c r="L487" s="50"/>
      <c r="M487" s="50"/>
      <c r="N487" s="50"/>
      <c r="O487" s="50"/>
      <c r="P487" s="52"/>
      <c r="Q487" s="52"/>
    </row>
    <row r="488" spans="7:17" ht="15.75" customHeight="1" x14ac:dyDescent="0.35">
      <c r="G488" s="50"/>
      <c r="H488" s="50"/>
      <c r="I488" s="50"/>
      <c r="J488" s="50"/>
      <c r="K488" s="51"/>
      <c r="L488" s="50"/>
      <c r="M488" s="50"/>
      <c r="N488" s="50"/>
      <c r="O488" s="50"/>
      <c r="P488" s="52"/>
      <c r="Q488" s="52"/>
    </row>
    <row r="489" spans="7:17" ht="15.75" customHeight="1" x14ac:dyDescent="0.35">
      <c r="G489" s="50"/>
      <c r="H489" s="50"/>
      <c r="I489" s="50"/>
      <c r="J489" s="50"/>
      <c r="K489" s="51"/>
      <c r="L489" s="50"/>
      <c r="M489" s="50"/>
      <c r="N489" s="50"/>
      <c r="O489" s="50"/>
      <c r="P489" s="52"/>
      <c r="Q489" s="52"/>
    </row>
    <row r="490" spans="7:17" ht="15.75" customHeight="1" x14ac:dyDescent="0.35">
      <c r="G490" s="50"/>
      <c r="H490" s="50"/>
      <c r="I490" s="50"/>
      <c r="J490" s="50"/>
      <c r="K490" s="51"/>
      <c r="L490" s="50"/>
      <c r="M490" s="50"/>
      <c r="N490" s="50"/>
      <c r="O490" s="50"/>
      <c r="P490" s="52"/>
      <c r="Q490" s="52"/>
    </row>
    <row r="491" spans="7:17" ht="15.75" customHeight="1" x14ac:dyDescent="0.35">
      <c r="G491" s="50"/>
      <c r="H491" s="50"/>
      <c r="I491" s="50"/>
      <c r="J491" s="50"/>
      <c r="K491" s="51"/>
      <c r="L491" s="50"/>
      <c r="M491" s="50"/>
      <c r="N491" s="50"/>
      <c r="O491" s="50"/>
      <c r="P491" s="52"/>
      <c r="Q491" s="52"/>
    </row>
    <row r="492" spans="7:17" ht="15.75" customHeight="1" x14ac:dyDescent="0.35">
      <c r="G492" s="50"/>
      <c r="H492" s="50"/>
      <c r="I492" s="50"/>
      <c r="J492" s="50"/>
      <c r="K492" s="51"/>
      <c r="L492" s="50"/>
      <c r="M492" s="50"/>
      <c r="N492" s="50"/>
      <c r="O492" s="50"/>
      <c r="P492" s="52"/>
      <c r="Q492" s="52"/>
    </row>
    <row r="493" spans="7:17" ht="15.75" customHeight="1" x14ac:dyDescent="0.35">
      <c r="G493" s="50"/>
      <c r="H493" s="50"/>
      <c r="I493" s="50"/>
      <c r="J493" s="50"/>
      <c r="K493" s="51"/>
      <c r="L493" s="50"/>
      <c r="M493" s="50"/>
      <c r="N493" s="50"/>
      <c r="O493" s="50"/>
      <c r="P493" s="52"/>
      <c r="Q493" s="52"/>
    </row>
    <row r="494" spans="7:17" ht="15.75" customHeight="1" x14ac:dyDescent="0.35">
      <c r="G494" s="50"/>
      <c r="H494" s="50"/>
      <c r="I494" s="50"/>
      <c r="J494" s="50"/>
      <c r="K494" s="51"/>
      <c r="L494" s="50"/>
      <c r="M494" s="50"/>
      <c r="N494" s="50"/>
      <c r="O494" s="50"/>
      <c r="P494" s="52"/>
      <c r="Q494" s="52"/>
    </row>
    <row r="495" spans="7:17" ht="15.75" customHeight="1" x14ac:dyDescent="0.35">
      <c r="G495" s="50"/>
      <c r="H495" s="50"/>
      <c r="I495" s="50"/>
      <c r="J495" s="50"/>
      <c r="K495" s="51"/>
      <c r="L495" s="50"/>
      <c r="M495" s="50"/>
      <c r="N495" s="50"/>
      <c r="O495" s="50"/>
      <c r="P495" s="52"/>
      <c r="Q495" s="52"/>
    </row>
    <row r="496" spans="7:17" ht="15.75" customHeight="1" x14ac:dyDescent="0.35">
      <c r="G496" s="50"/>
      <c r="H496" s="50"/>
      <c r="I496" s="50"/>
      <c r="J496" s="50"/>
      <c r="K496" s="51"/>
      <c r="L496" s="50"/>
      <c r="M496" s="50"/>
      <c r="N496" s="50"/>
      <c r="O496" s="50"/>
      <c r="P496" s="52"/>
      <c r="Q496" s="52"/>
    </row>
    <row r="497" spans="7:17" ht="15.75" customHeight="1" x14ac:dyDescent="0.35">
      <c r="G497" s="50"/>
      <c r="H497" s="50"/>
      <c r="I497" s="50"/>
      <c r="J497" s="50"/>
      <c r="K497" s="51"/>
      <c r="L497" s="50"/>
      <c r="M497" s="50"/>
      <c r="N497" s="50"/>
      <c r="O497" s="50"/>
      <c r="P497" s="52"/>
      <c r="Q497" s="52"/>
    </row>
    <row r="498" spans="7:17" ht="15.75" customHeight="1" x14ac:dyDescent="0.35">
      <c r="G498" s="50"/>
      <c r="H498" s="50"/>
      <c r="I498" s="50"/>
      <c r="J498" s="50"/>
      <c r="K498" s="51"/>
      <c r="L498" s="50"/>
      <c r="M498" s="50"/>
      <c r="N498" s="50"/>
      <c r="O498" s="50"/>
      <c r="P498" s="52"/>
      <c r="Q498" s="52"/>
    </row>
    <row r="499" spans="7:17" ht="15.75" customHeight="1" x14ac:dyDescent="0.35">
      <c r="G499" s="50"/>
      <c r="H499" s="50"/>
      <c r="I499" s="50"/>
      <c r="J499" s="50"/>
      <c r="K499" s="51"/>
      <c r="L499" s="50"/>
      <c r="M499" s="50"/>
      <c r="N499" s="50"/>
      <c r="O499" s="50"/>
      <c r="P499" s="52"/>
      <c r="Q499" s="52"/>
    </row>
    <row r="500" spans="7:17" ht="15.75" customHeight="1" x14ac:dyDescent="0.35">
      <c r="G500" s="50"/>
      <c r="H500" s="50"/>
      <c r="I500" s="50"/>
      <c r="J500" s="50"/>
      <c r="K500" s="51"/>
      <c r="L500" s="50"/>
      <c r="M500" s="50"/>
      <c r="N500" s="50"/>
      <c r="O500" s="50"/>
      <c r="P500" s="52"/>
      <c r="Q500" s="52"/>
    </row>
    <row r="501" spans="7:17" ht="15.75" customHeight="1" x14ac:dyDescent="0.35">
      <c r="G501" s="50"/>
      <c r="H501" s="50"/>
      <c r="I501" s="50"/>
      <c r="J501" s="50"/>
      <c r="K501" s="51"/>
      <c r="L501" s="50"/>
      <c r="M501" s="50"/>
      <c r="N501" s="50"/>
      <c r="O501" s="50"/>
      <c r="P501" s="52"/>
      <c r="Q501" s="52"/>
    </row>
    <row r="502" spans="7:17" ht="15.75" customHeight="1" x14ac:dyDescent="0.35">
      <c r="G502" s="50"/>
      <c r="H502" s="50"/>
      <c r="I502" s="50"/>
      <c r="J502" s="50"/>
      <c r="K502" s="51"/>
      <c r="L502" s="50"/>
      <c r="M502" s="50"/>
      <c r="N502" s="50"/>
      <c r="O502" s="50"/>
      <c r="P502" s="52"/>
      <c r="Q502" s="52"/>
    </row>
    <row r="503" spans="7:17" ht="15.75" customHeight="1" x14ac:dyDescent="0.35">
      <c r="G503" s="50"/>
      <c r="H503" s="50"/>
      <c r="I503" s="50"/>
      <c r="J503" s="50"/>
      <c r="K503" s="51"/>
      <c r="L503" s="50"/>
      <c r="M503" s="50"/>
      <c r="N503" s="50"/>
      <c r="O503" s="50"/>
      <c r="P503" s="52"/>
      <c r="Q503" s="52"/>
    </row>
    <row r="504" spans="7:17" ht="15.75" customHeight="1" x14ac:dyDescent="0.35">
      <c r="G504" s="50"/>
      <c r="H504" s="50"/>
      <c r="I504" s="50"/>
      <c r="J504" s="50"/>
      <c r="K504" s="51"/>
      <c r="L504" s="50"/>
      <c r="M504" s="50"/>
      <c r="N504" s="50"/>
      <c r="O504" s="50"/>
      <c r="P504" s="52"/>
      <c r="Q504" s="52"/>
    </row>
    <row r="505" spans="7:17" ht="15.75" customHeight="1" x14ac:dyDescent="0.35">
      <c r="G505" s="50"/>
      <c r="H505" s="50"/>
      <c r="I505" s="50"/>
      <c r="J505" s="50"/>
      <c r="K505" s="51"/>
      <c r="L505" s="50"/>
      <c r="M505" s="50"/>
      <c r="N505" s="50"/>
      <c r="O505" s="50"/>
      <c r="P505" s="52"/>
      <c r="Q505" s="52"/>
    </row>
    <row r="506" spans="7:17" ht="15.75" customHeight="1" x14ac:dyDescent="0.35">
      <c r="G506" s="50"/>
      <c r="H506" s="50"/>
      <c r="I506" s="50"/>
      <c r="J506" s="50"/>
      <c r="K506" s="51"/>
      <c r="L506" s="50"/>
      <c r="M506" s="50"/>
      <c r="N506" s="50"/>
      <c r="O506" s="50"/>
      <c r="P506" s="52"/>
      <c r="Q506" s="52"/>
    </row>
    <row r="507" spans="7:17" ht="15.75" customHeight="1" x14ac:dyDescent="0.35">
      <c r="G507" s="50"/>
      <c r="H507" s="50"/>
      <c r="I507" s="50"/>
      <c r="J507" s="50"/>
      <c r="K507" s="51"/>
      <c r="L507" s="50"/>
      <c r="M507" s="50"/>
      <c r="N507" s="50"/>
      <c r="O507" s="50"/>
      <c r="P507" s="52"/>
      <c r="Q507" s="52"/>
    </row>
    <row r="508" spans="7:17" ht="15.75" customHeight="1" x14ac:dyDescent="0.35">
      <c r="G508" s="50"/>
      <c r="H508" s="50"/>
      <c r="I508" s="50"/>
      <c r="J508" s="50"/>
      <c r="K508" s="51"/>
      <c r="L508" s="50"/>
      <c r="M508" s="50"/>
      <c r="N508" s="50"/>
      <c r="O508" s="50"/>
      <c r="P508" s="52"/>
      <c r="Q508" s="52"/>
    </row>
    <row r="509" spans="7:17" ht="15.75" customHeight="1" x14ac:dyDescent="0.35">
      <c r="G509" s="50"/>
      <c r="H509" s="50"/>
      <c r="I509" s="50"/>
      <c r="J509" s="50"/>
      <c r="K509" s="51"/>
      <c r="L509" s="50"/>
      <c r="M509" s="50"/>
      <c r="N509" s="50"/>
      <c r="O509" s="50"/>
      <c r="P509" s="52"/>
      <c r="Q509" s="52"/>
    </row>
    <row r="510" spans="7:17" ht="15.75" customHeight="1" x14ac:dyDescent="0.35">
      <c r="G510" s="50"/>
      <c r="H510" s="50"/>
      <c r="I510" s="50"/>
      <c r="J510" s="50"/>
      <c r="K510" s="51"/>
      <c r="L510" s="50"/>
      <c r="M510" s="50"/>
      <c r="N510" s="50"/>
      <c r="O510" s="50"/>
      <c r="P510" s="52"/>
      <c r="Q510" s="52"/>
    </row>
    <row r="511" spans="7:17" ht="15.75" customHeight="1" x14ac:dyDescent="0.35">
      <c r="G511" s="50"/>
      <c r="H511" s="50"/>
      <c r="I511" s="50"/>
      <c r="J511" s="50"/>
      <c r="K511" s="51"/>
      <c r="L511" s="50"/>
      <c r="M511" s="50"/>
      <c r="N511" s="50"/>
      <c r="O511" s="50"/>
      <c r="P511" s="52"/>
      <c r="Q511" s="52"/>
    </row>
    <row r="512" spans="7:17" ht="15.75" customHeight="1" x14ac:dyDescent="0.35">
      <c r="G512" s="50"/>
      <c r="H512" s="50"/>
      <c r="I512" s="50"/>
      <c r="J512" s="50"/>
      <c r="K512" s="51"/>
      <c r="L512" s="50"/>
      <c r="M512" s="50"/>
      <c r="N512" s="50"/>
      <c r="O512" s="50"/>
      <c r="P512" s="52"/>
      <c r="Q512" s="52"/>
    </row>
    <row r="513" spans="7:17" ht="15.75" customHeight="1" x14ac:dyDescent="0.35">
      <c r="G513" s="50"/>
      <c r="H513" s="50"/>
      <c r="I513" s="50"/>
      <c r="J513" s="50"/>
      <c r="K513" s="51"/>
      <c r="L513" s="50"/>
      <c r="M513" s="50"/>
      <c r="N513" s="50"/>
      <c r="O513" s="50"/>
      <c r="P513" s="52"/>
      <c r="Q513" s="52"/>
    </row>
    <row r="514" spans="7:17" ht="15.75" customHeight="1" x14ac:dyDescent="0.35">
      <c r="G514" s="50"/>
      <c r="H514" s="50"/>
      <c r="I514" s="50"/>
      <c r="J514" s="50"/>
      <c r="K514" s="51"/>
      <c r="L514" s="50"/>
      <c r="M514" s="50"/>
      <c r="N514" s="50"/>
      <c r="O514" s="50"/>
      <c r="P514" s="52"/>
      <c r="Q514" s="52"/>
    </row>
    <row r="515" spans="7:17" ht="15.75" customHeight="1" x14ac:dyDescent="0.35">
      <c r="G515" s="50"/>
      <c r="H515" s="50"/>
      <c r="I515" s="50"/>
      <c r="J515" s="50"/>
      <c r="K515" s="51"/>
      <c r="L515" s="50"/>
      <c r="M515" s="50"/>
      <c r="N515" s="50"/>
      <c r="O515" s="50"/>
      <c r="P515" s="52"/>
      <c r="Q515" s="52"/>
    </row>
    <row r="516" spans="7:17" ht="15.75" customHeight="1" x14ac:dyDescent="0.35">
      <c r="G516" s="50"/>
      <c r="H516" s="50"/>
      <c r="I516" s="50"/>
      <c r="J516" s="50"/>
      <c r="K516" s="51"/>
      <c r="L516" s="50"/>
      <c r="M516" s="50"/>
      <c r="N516" s="50"/>
      <c r="O516" s="50"/>
      <c r="P516" s="52"/>
      <c r="Q516" s="52"/>
    </row>
    <row r="517" spans="7:17" ht="15.75" customHeight="1" x14ac:dyDescent="0.35">
      <c r="G517" s="50"/>
      <c r="H517" s="50"/>
      <c r="I517" s="50"/>
      <c r="J517" s="50"/>
      <c r="K517" s="51"/>
      <c r="L517" s="50"/>
      <c r="M517" s="50"/>
      <c r="N517" s="50"/>
      <c r="O517" s="50"/>
      <c r="P517" s="52"/>
      <c r="Q517" s="52"/>
    </row>
    <row r="518" spans="7:17" ht="15.75" customHeight="1" x14ac:dyDescent="0.35">
      <c r="G518" s="50"/>
      <c r="H518" s="50"/>
      <c r="I518" s="50"/>
      <c r="J518" s="50"/>
      <c r="K518" s="51"/>
      <c r="L518" s="50"/>
      <c r="M518" s="50"/>
      <c r="N518" s="50"/>
      <c r="O518" s="50"/>
      <c r="P518" s="52"/>
      <c r="Q518" s="52"/>
    </row>
    <row r="519" spans="7:17" ht="15.75" customHeight="1" x14ac:dyDescent="0.35">
      <c r="G519" s="50"/>
      <c r="H519" s="50"/>
      <c r="I519" s="50"/>
      <c r="J519" s="50"/>
      <c r="K519" s="51"/>
      <c r="L519" s="50"/>
      <c r="M519" s="50"/>
      <c r="N519" s="50"/>
      <c r="O519" s="50"/>
      <c r="P519" s="52"/>
      <c r="Q519" s="52"/>
    </row>
    <row r="520" spans="7:17" ht="15.75" customHeight="1" x14ac:dyDescent="0.35">
      <c r="G520" s="50"/>
      <c r="H520" s="50"/>
      <c r="I520" s="50"/>
      <c r="J520" s="50"/>
      <c r="K520" s="51"/>
      <c r="L520" s="50"/>
      <c r="M520" s="50"/>
      <c r="N520" s="50"/>
      <c r="O520" s="50"/>
      <c r="P520" s="52"/>
      <c r="Q520" s="52"/>
    </row>
    <row r="521" spans="7:17" ht="15.75" customHeight="1" x14ac:dyDescent="0.35">
      <c r="G521" s="50"/>
      <c r="H521" s="50"/>
      <c r="I521" s="50"/>
      <c r="J521" s="50"/>
      <c r="K521" s="51"/>
      <c r="L521" s="50"/>
      <c r="M521" s="50"/>
      <c r="N521" s="50"/>
      <c r="O521" s="50"/>
      <c r="P521" s="52"/>
      <c r="Q521" s="52"/>
    </row>
    <row r="522" spans="7:17" ht="15.75" customHeight="1" x14ac:dyDescent="0.35">
      <c r="G522" s="50"/>
      <c r="H522" s="50"/>
      <c r="I522" s="50"/>
      <c r="J522" s="50"/>
      <c r="K522" s="51"/>
      <c r="L522" s="50"/>
      <c r="M522" s="50"/>
      <c r="N522" s="50"/>
      <c r="O522" s="50"/>
      <c r="P522" s="52"/>
      <c r="Q522" s="52"/>
    </row>
    <row r="523" spans="7:17" ht="15.75" customHeight="1" x14ac:dyDescent="0.35">
      <c r="G523" s="50"/>
      <c r="H523" s="50"/>
      <c r="I523" s="50"/>
      <c r="J523" s="50"/>
      <c r="K523" s="51"/>
      <c r="L523" s="50"/>
      <c r="M523" s="50"/>
      <c r="N523" s="50"/>
      <c r="O523" s="50"/>
      <c r="P523" s="52"/>
      <c r="Q523" s="52"/>
    </row>
    <row r="524" spans="7:17" ht="15.75" customHeight="1" x14ac:dyDescent="0.35">
      <c r="G524" s="50"/>
      <c r="H524" s="50"/>
      <c r="I524" s="50"/>
      <c r="J524" s="50"/>
      <c r="K524" s="51"/>
      <c r="L524" s="50"/>
      <c r="M524" s="50"/>
      <c r="N524" s="50"/>
      <c r="O524" s="50"/>
      <c r="P524" s="52"/>
      <c r="Q524" s="52"/>
    </row>
    <row r="525" spans="7:17" ht="15.75" customHeight="1" x14ac:dyDescent="0.35">
      <c r="G525" s="50"/>
      <c r="H525" s="50"/>
      <c r="I525" s="50"/>
      <c r="J525" s="50"/>
      <c r="K525" s="51"/>
      <c r="L525" s="50"/>
      <c r="M525" s="50"/>
      <c r="N525" s="50"/>
      <c r="O525" s="50"/>
      <c r="P525" s="52"/>
      <c r="Q525" s="52"/>
    </row>
    <row r="526" spans="7:17" ht="15.75" customHeight="1" x14ac:dyDescent="0.35">
      <c r="G526" s="50"/>
      <c r="H526" s="50"/>
      <c r="I526" s="50"/>
      <c r="J526" s="50"/>
      <c r="K526" s="51"/>
      <c r="L526" s="50"/>
      <c r="M526" s="50"/>
      <c r="N526" s="50"/>
      <c r="O526" s="50"/>
      <c r="P526" s="52"/>
      <c r="Q526" s="52"/>
    </row>
    <row r="527" spans="7:17" ht="15.75" customHeight="1" x14ac:dyDescent="0.35">
      <c r="G527" s="50"/>
      <c r="H527" s="50"/>
      <c r="I527" s="50"/>
      <c r="J527" s="50"/>
      <c r="K527" s="51"/>
      <c r="L527" s="50"/>
      <c r="M527" s="50"/>
      <c r="N527" s="50"/>
      <c r="O527" s="50"/>
      <c r="P527" s="52"/>
      <c r="Q527" s="52"/>
    </row>
    <row r="528" spans="7:17" ht="15.75" customHeight="1" x14ac:dyDescent="0.35">
      <c r="G528" s="50"/>
      <c r="H528" s="50"/>
      <c r="I528" s="50"/>
      <c r="J528" s="50"/>
      <c r="K528" s="51"/>
      <c r="L528" s="50"/>
      <c r="M528" s="50"/>
      <c r="N528" s="50"/>
      <c r="O528" s="50"/>
      <c r="P528" s="52"/>
      <c r="Q528" s="52"/>
    </row>
    <row r="529" spans="7:17" ht="15.75" customHeight="1" x14ac:dyDescent="0.35">
      <c r="G529" s="50"/>
      <c r="H529" s="50"/>
      <c r="I529" s="50"/>
      <c r="J529" s="50"/>
      <c r="K529" s="51"/>
      <c r="L529" s="50"/>
      <c r="M529" s="50"/>
      <c r="N529" s="50"/>
      <c r="O529" s="50"/>
      <c r="P529" s="52"/>
      <c r="Q529" s="52"/>
    </row>
    <row r="530" spans="7:17" ht="15.75" customHeight="1" x14ac:dyDescent="0.35">
      <c r="G530" s="50"/>
      <c r="H530" s="50"/>
      <c r="I530" s="50"/>
      <c r="J530" s="50"/>
      <c r="K530" s="51"/>
      <c r="L530" s="50"/>
      <c r="M530" s="50"/>
      <c r="N530" s="50"/>
      <c r="O530" s="50"/>
      <c r="P530" s="52"/>
      <c r="Q530" s="52"/>
    </row>
    <row r="531" spans="7:17" ht="15.75" customHeight="1" x14ac:dyDescent="0.35">
      <c r="G531" s="50"/>
      <c r="H531" s="50"/>
      <c r="I531" s="50"/>
      <c r="J531" s="50"/>
      <c r="K531" s="51"/>
      <c r="L531" s="50"/>
      <c r="M531" s="50"/>
      <c r="N531" s="50"/>
      <c r="O531" s="50"/>
      <c r="P531" s="52"/>
      <c r="Q531" s="52"/>
    </row>
    <row r="532" spans="7:17" ht="15.75" customHeight="1" x14ac:dyDescent="0.35">
      <c r="G532" s="50"/>
      <c r="H532" s="50"/>
      <c r="I532" s="50"/>
      <c r="J532" s="50"/>
      <c r="K532" s="51"/>
      <c r="L532" s="50"/>
      <c r="M532" s="50"/>
      <c r="N532" s="50"/>
      <c r="O532" s="50"/>
      <c r="P532" s="52"/>
      <c r="Q532" s="52"/>
    </row>
    <row r="533" spans="7:17" ht="15.75" customHeight="1" x14ac:dyDescent="0.35">
      <c r="G533" s="50"/>
      <c r="H533" s="50"/>
      <c r="I533" s="50"/>
      <c r="J533" s="50"/>
      <c r="K533" s="51"/>
      <c r="L533" s="50"/>
      <c r="M533" s="50"/>
      <c r="N533" s="50"/>
      <c r="O533" s="50"/>
      <c r="P533" s="52"/>
      <c r="Q533" s="52"/>
    </row>
    <row r="534" spans="7:17" ht="15.75" customHeight="1" x14ac:dyDescent="0.35">
      <c r="G534" s="50"/>
      <c r="H534" s="50"/>
      <c r="I534" s="50"/>
      <c r="J534" s="50"/>
      <c r="K534" s="51"/>
      <c r="L534" s="50"/>
      <c r="M534" s="50"/>
      <c r="N534" s="50"/>
      <c r="O534" s="50"/>
      <c r="P534" s="52"/>
      <c r="Q534" s="52"/>
    </row>
    <row r="535" spans="7:17" ht="15.75" customHeight="1" x14ac:dyDescent="0.35">
      <c r="G535" s="50"/>
      <c r="H535" s="50"/>
      <c r="I535" s="50"/>
      <c r="J535" s="50"/>
      <c r="K535" s="51"/>
      <c r="L535" s="50"/>
      <c r="M535" s="50"/>
      <c r="N535" s="50"/>
      <c r="O535" s="50"/>
      <c r="P535" s="52"/>
      <c r="Q535" s="52"/>
    </row>
    <row r="536" spans="7:17" ht="15.75" customHeight="1" x14ac:dyDescent="0.35">
      <c r="G536" s="50"/>
      <c r="H536" s="50"/>
      <c r="I536" s="50"/>
      <c r="J536" s="50"/>
      <c r="K536" s="51"/>
      <c r="L536" s="50"/>
      <c r="M536" s="50"/>
      <c r="N536" s="50"/>
      <c r="O536" s="50"/>
      <c r="P536" s="52"/>
      <c r="Q536" s="52"/>
    </row>
    <row r="537" spans="7:17" ht="15.75" customHeight="1" x14ac:dyDescent="0.35">
      <c r="G537" s="50"/>
      <c r="H537" s="50"/>
      <c r="I537" s="50"/>
      <c r="J537" s="50"/>
      <c r="K537" s="51"/>
      <c r="L537" s="50"/>
      <c r="M537" s="50"/>
      <c r="N537" s="50"/>
      <c r="O537" s="50"/>
      <c r="P537" s="52"/>
      <c r="Q537" s="52"/>
    </row>
    <row r="538" spans="7:17" ht="15.75" customHeight="1" x14ac:dyDescent="0.35">
      <c r="G538" s="50"/>
      <c r="H538" s="50"/>
      <c r="I538" s="50"/>
      <c r="J538" s="50"/>
      <c r="K538" s="51"/>
      <c r="L538" s="50"/>
      <c r="M538" s="50"/>
      <c r="N538" s="50"/>
      <c r="O538" s="50"/>
      <c r="P538" s="52"/>
      <c r="Q538" s="52"/>
    </row>
    <row r="539" spans="7:17" ht="15.75" customHeight="1" x14ac:dyDescent="0.35">
      <c r="G539" s="50"/>
      <c r="H539" s="50"/>
      <c r="I539" s="50"/>
      <c r="J539" s="50"/>
      <c r="K539" s="51"/>
      <c r="L539" s="50"/>
      <c r="M539" s="50"/>
      <c r="N539" s="50"/>
      <c r="O539" s="50"/>
      <c r="P539" s="52"/>
      <c r="Q539" s="52"/>
    </row>
    <row r="540" spans="7:17" ht="15.75" customHeight="1" x14ac:dyDescent="0.35">
      <c r="G540" s="50"/>
      <c r="H540" s="50"/>
      <c r="I540" s="50"/>
      <c r="J540" s="50"/>
      <c r="K540" s="51"/>
      <c r="L540" s="50"/>
      <c r="M540" s="50"/>
      <c r="N540" s="50"/>
      <c r="O540" s="50"/>
      <c r="P540" s="52"/>
      <c r="Q540" s="52"/>
    </row>
    <row r="541" spans="7:17" ht="15.75" customHeight="1" x14ac:dyDescent="0.35">
      <c r="G541" s="50"/>
      <c r="H541" s="50"/>
      <c r="I541" s="50"/>
      <c r="J541" s="50"/>
      <c r="K541" s="51"/>
      <c r="L541" s="50"/>
      <c r="M541" s="50"/>
      <c r="N541" s="50"/>
      <c r="O541" s="50"/>
      <c r="P541" s="52"/>
      <c r="Q541" s="52"/>
    </row>
    <row r="542" spans="7:17" ht="15.75" customHeight="1" x14ac:dyDescent="0.35">
      <c r="G542" s="50"/>
      <c r="H542" s="50"/>
      <c r="I542" s="50"/>
      <c r="J542" s="50"/>
      <c r="K542" s="51"/>
      <c r="L542" s="50"/>
      <c r="M542" s="50"/>
      <c r="N542" s="50"/>
      <c r="O542" s="50"/>
      <c r="P542" s="52"/>
      <c r="Q542" s="52"/>
    </row>
    <row r="543" spans="7:17" ht="15.75" customHeight="1" x14ac:dyDescent="0.35">
      <c r="G543" s="50"/>
      <c r="H543" s="50"/>
      <c r="I543" s="50"/>
      <c r="J543" s="50"/>
      <c r="K543" s="51"/>
      <c r="L543" s="50"/>
      <c r="M543" s="50"/>
      <c r="N543" s="50"/>
      <c r="O543" s="50"/>
      <c r="P543" s="52"/>
      <c r="Q543" s="52"/>
    </row>
    <row r="544" spans="7:17" ht="15.75" customHeight="1" x14ac:dyDescent="0.35">
      <c r="G544" s="50"/>
      <c r="H544" s="50"/>
      <c r="I544" s="50"/>
      <c r="J544" s="50"/>
      <c r="K544" s="51"/>
      <c r="L544" s="50"/>
      <c r="M544" s="50"/>
      <c r="N544" s="50"/>
      <c r="O544" s="50"/>
      <c r="P544" s="52"/>
      <c r="Q544" s="52"/>
    </row>
    <row r="545" spans="7:17" ht="15.75" customHeight="1" x14ac:dyDescent="0.35">
      <c r="G545" s="50"/>
      <c r="H545" s="50"/>
      <c r="I545" s="50"/>
      <c r="J545" s="50"/>
      <c r="K545" s="51"/>
      <c r="L545" s="50"/>
      <c r="M545" s="50"/>
      <c r="N545" s="50"/>
      <c r="O545" s="50"/>
      <c r="P545" s="52"/>
      <c r="Q545" s="52"/>
    </row>
    <row r="546" spans="7:17" ht="15.75" customHeight="1" x14ac:dyDescent="0.35">
      <c r="G546" s="50"/>
      <c r="H546" s="50"/>
      <c r="I546" s="50"/>
      <c r="J546" s="50"/>
      <c r="K546" s="51"/>
      <c r="L546" s="50"/>
      <c r="M546" s="50"/>
      <c r="N546" s="50"/>
      <c r="O546" s="50"/>
      <c r="P546" s="52"/>
      <c r="Q546" s="52"/>
    </row>
    <row r="547" spans="7:17" ht="15.75" customHeight="1" x14ac:dyDescent="0.35">
      <c r="G547" s="50"/>
      <c r="H547" s="50"/>
      <c r="I547" s="50"/>
      <c r="J547" s="50"/>
      <c r="K547" s="51"/>
      <c r="L547" s="50"/>
      <c r="M547" s="50"/>
      <c r="N547" s="50"/>
      <c r="O547" s="50"/>
      <c r="P547" s="52"/>
      <c r="Q547" s="52"/>
    </row>
    <row r="548" spans="7:17" ht="15.75" customHeight="1" x14ac:dyDescent="0.35">
      <c r="G548" s="50"/>
      <c r="H548" s="50"/>
      <c r="I548" s="50"/>
      <c r="J548" s="50"/>
      <c r="K548" s="51"/>
      <c r="L548" s="50"/>
      <c r="M548" s="50"/>
      <c r="N548" s="50"/>
      <c r="O548" s="50"/>
      <c r="P548" s="52"/>
      <c r="Q548" s="52"/>
    </row>
    <row r="549" spans="7:17" ht="15.75" customHeight="1" x14ac:dyDescent="0.35">
      <c r="G549" s="50"/>
      <c r="H549" s="50"/>
      <c r="I549" s="50"/>
      <c r="J549" s="50"/>
      <c r="K549" s="51"/>
      <c r="L549" s="50"/>
      <c r="M549" s="50"/>
      <c r="N549" s="50"/>
      <c r="O549" s="50"/>
      <c r="P549" s="52"/>
      <c r="Q549" s="52"/>
    </row>
    <row r="550" spans="7:17" ht="15.75" customHeight="1" x14ac:dyDescent="0.35">
      <c r="G550" s="50"/>
      <c r="H550" s="50"/>
      <c r="I550" s="50"/>
      <c r="J550" s="50"/>
      <c r="K550" s="51"/>
      <c r="L550" s="50"/>
      <c r="M550" s="50"/>
      <c r="N550" s="50"/>
      <c r="O550" s="50"/>
      <c r="P550" s="52"/>
      <c r="Q550" s="52"/>
    </row>
    <row r="551" spans="7:17" ht="15.75" customHeight="1" x14ac:dyDescent="0.35">
      <c r="G551" s="50"/>
      <c r="H551" s="50"/>
      <c r="I551" s="50"/>
      <c r="J551" s="50"/>
      <c r="K551" s="51"/>
      <c r="L551" s="50"/>
      <c r="M551" s="50"/>
      <c r="N551" s="50"/>
      <c r="O551" s="50"/>
      <c r="P551" s="52"/>
      <c r="Q551" s="52"/>
    </row>
    <row r="552" spans="7:17" ht="15.75" customHeight="1" x14ac:dyDescent="0.35">
      <c r="G552" s="50"/>
      <c r="H552" s="50"/>
      <c r="I552" s="50"/>
      <c r="J552" s="50"/>
      <c r="K552" s="51"/>
      <c r="L552" s="50"/>
      <c r="M552" s="50"/>
      <c r="N552" s="50"/>
      <c r="O552" s="50"/>
      <c r="P552" s="52"/>
      <c r="Q552" s="52"/>
    </row>
    <row r="553" spans="7:17" ht="15.75" customHeight="1" x14ac:dyDescent="0.35">
      <c r="G553" s="50"/>
      <c r="H553" s="50"/>
      <c r="I553" s="50"/>
      <c r="J553" s="50"/>
      <c r="K553" s="51"/>
      <c r="L553" s="50"/>
      <c r="M553" s="50"/>
      <c r="N553" s="50"/>
      <c r="O553" s="50"/>
      <c r="P553" s="52"/>
      <c r="Q553" s="52"/>
    </row>
    <row r="554" spans="7:17" ht="15.75" customHeight="1" x14ac:dyDescent="0.35">
      <c r="G554" s="50"/>
      <c r="H554" s="50"/>
      <c r="I554" s="50"/>
      <c r="J554" s="50"/>
      <c r="K554" s="51"/>
      <c r="L554" s="50"/>
      <c r="M554" s="50"/>
      <c r="N554" s="50"/>
      <c r="O554" s="50"/>
      <c r="P554" s="52"/>
      <c r="Q554" s="52"/>
    </row>
    <row r="555" spans="7:17" ht="15.75" customHeight="1" x14ac:dyDescent="0.35">
      <c r="G555" s="50"/>
      <c r="H555" s="50"/>
      <c r="I555" s="50"/>
      <c r="J555" s="50"/>
      <c r="K555" s="51"/>
      <c r="L555" s="50"/>
      <c r="M555" s="50"/>
      <c r="N555" s="50"/>
      <c r="O555" s="50"/>
      <c r="P555" s="52"/>
      <c r="Q555" s="52"/>
    </row>
    <row r="556" spans="7:17" ht="15.75" customHeight="1" x14ac:dyDescent="0.35">
      <c r="G556" s="50"/>
      <c r="H556" s="50"/>
      <c r="I556" s="50"/>
      <c r="J556" s="50"/>
      <c r="K556" s="51"/>
      <c r="L556" s="50"/>
      <c r="M556" s="50"/>
      <c r="N556" s="50"/>
      <c r="O556" s="50"/>
      <c r="P556" s="52"/>
      <c r="Q556" s="52"/>
    </row>
    <row r="557" spans="7:17" ht="15.75" customHeight="1" x14ac:dyDescent="0.35">
      <c r="G557" s="50"/>
      <c r="H557" s="50"/>
      <c r="I557" s="50"/>
      <c r="J557" s="50"/>
      <c r="K557" s="51"/>
      <c r="L557" s="50"/>
      <c r="M557" s="50"/>
      <c r="N557" s="50"/>
      <c r="O557" s="50"/>
      <c r="P557" s="52"/>
      <c r="Q557" s="52"/>
    </row>
    <row r="558" spans="7:17" ht="15.75" customHeight="1" x14ac:dyDescent="0.35">
      <c r="G558" s="50"/>
      <c r="H558" s="50"/>
      <c r="I558" s="50"/>
      <c r="J558" s="50"/>
      <c r="K558" s="51"/>
      <c r="L558" s="50"/>
      <c r="M558" s="50"/>
      <c r="N558" s="50"/>
      <c r="O558" s="50"/>
      <c r="P558" s="52"/>
      <c r="Q558" s="52"/>
    </row>
    <row r="559" spans="7:17" ht="15.75" customHeight="1" x14ac:dyDescent="0.35">
      <c r="G559" s="50"/>
      <c r="H559" s="50"/>
      <c r="I559" s="50"/>
      <c r="J559" s="50"/>
      <c r="K559" s="51"/>
      <c r="L559" s="50"/>
      <c r="M559" s="50"/>
      <c r="N559" s="50"/>
      <c r="O559" s="50"/>
      <c r="P559" s="52"/>
      <c r="Q559" s="52"/>
    </row>
    <row r="560" spans="7:17" ht="15.75" customHeight="1" x14ac:dyDescent="0.35">
      <c r="G560" s="50"/>
      <c r="H560" s="50"/>
      <c r="I560" s="50"/>
      <c r="J560" s="50"/>
      <c r="K560" s="51"/>
      <c r="L560" s="50"/>
      <c r="M560" s="50"/>
      <c r="N560" s="50"/>
      <c r="O560" s="50"/>
      <c r="P560" s="52"/>
      <c r="Q560" s="52"/>
    </row>
    <row r="561" spans="7:17" ht="15.75" customHeight="1" x14ac:dyDescent="0.35">
      <c r="G561" s="50"/>
      <c r="H561" s="50"/>
      <c r="I561" s="50"/>
      <c r="J561" s="50"/>
      <c r="K561" s="51"/>
      <c r="L561" s="50"/>
      <c r="M561" s="50"/>
      <c r="N561" s="50"/>
      <c r="O561" s="50"/>
      <c r="P561" s="52"/>
      <c r="Q561" s="52"/>
    </row>
    <row r="562" spans="7:17" ht="15.75" customHeight="1" x14ac:dyDescent="0.35">
      <c r="G562" s="50"/>
      <c r="H562" s="50"/>
      <c r="I562" s="50"/>
      <c r="J562" s="50"/>
      <c r="K562" s="51"/>
      <c r="L562" s="50"/>
      <c r="M562" s="50"/>
      <c r="N562" s="50"/>
      <c r="O562" s="50"/>
      <c r="P562" s="52"/>
      <c r="Q562" s="52"/>
    </row>
    <row r="563" spans="7:17" ht="15.75" customHeight="1" x14ac:dyDescent="0.35">
      <c r="G563" s="50"/>
      <c r="H563" s="50"/>
      <c r="I563" s="50"/>
      <c r="J563" s="50"/>
      <c r="K563" s="51"/>
      <c r="L563" s="50"/>
      <c r="M563" s="50"/>
      <c r="N563" s="50"/>
      <c r="O563" s="50"/>
      <c r="P563" s="52"/>
      <c r="Q563" s="52"/>
    </row>
    <row r="564" spans="7:17" ht="15.75" customHeight="1" x14ac:dyDescent="0.35">
      <c r="G564" s="50"/>
      <c r="H564" s="50"/>
      <c r="I564" s="50"/>
      <c r="J564" s="50"/>
      <c r="K564" s="51"/>
      <c r="L564" s="50"/>
      <c r="M564" s="50"/>
      <c r="N564" s="50"/>
      <c r="O564" s="50"/>
      <c r="P564" s="52"/>
      <c r="Q564" s="52"/>
    </row>
    <row r="565" spans="7:17" ht="15.75" customHeight="1" x14ac:dyDescent="0.35">
      <c r="G565" s="50"/>
      <c r="H565" s="50"/>
      <c r="I565" s="50"/>
      <c r="J565" s="50"/>
      <c r="K565" s="51"/>
      <c r="L565" s="50"/>
      <c r="M565" s="50"/>
      <c r="N565" s="50"/>
      <c r="O565" s="50"/>
      <c r="P565" s="52"/>
      <c r="Q565" s="52"/>
    </row>
    <row r="566" spans="7:17" ht="15.75" customHeight="1" x14ac:dyDescent="0.35">
      <c r="G566" s="50"/>
      <c r="H566" s="50"/>
      <c r="I566" s="50"/>
      <c r="J566" s="50"/>
      <c r="K566" s="51"/>
      <c r="L566" s="50"/>
      <c r="M566" s="50"/>
      <c r="N566" s="50"/>
      <c r="O566" s="50"/>
      <c r="P566" s="52"/>
      <c r="Q566" s="52"/>
    </row>
    <row r="567" spans="7:17" ht="15.75" customHeight="1" x14ac:dyDescent="0.35">
      <c r="G567" s="50"/>
      <c r="H567" s="50"/>
      <c r="I567" s="50"/>
      <c r="J567" s="50"/>
      <c r="K567" s="51"/>
      <c r="L567" s="50"/>
      <c r="M567" s="50"/>
      <c r="N567" s="50"/>
      <c r="O567" s="50"/>
      <c r="P567" s="52"/>
      <c r="Q567" s="52"/>
    </row>
    <row r="568" spans="7:17" ht="15.75" customHeight="1" x14ac:dyDescent="0.35">
      <c r="G568" s="50"/>
      <c r="H568" s="50"/>
      <c r="I568" s="50"/>
      <c r="J568" s="50"/>
      <c r="K568" s="51"/>
      <c r="L568" s="50"/>
      <c r="M568" s="50"/>
      <c r="N568" s="50"/>
      <c r="O568" s="50"/>
      <c r="P568" s="52"/>
      <c r="Q568" s="52"/>
    </row>
    <row r="569" spans="7:17" ht="15.75" customHeight="1" x14ac:dyDescent="0.35">
      <c r="G569" s="50"/>
      <c r="H569" s="50"/>
      <c r="I569" s="50"/>
      <c r="J569" s="50"/>
      <c r="K569" s="51"/>
      <c r="L569" s="50"/>
      <c r="M569" s="50"/>
      <c r="N569" s="50"/>
      <c r="O569" s="50"/>
      <c r="P569" s="52"/>
      <c r="Q569" s="52"/>
    </row>
    <row r="570" spans="7:17" ht="15.75" customHeight="1" x14ac:dyDescent="0.35">
      <c r="G570" s="50"/>
      <c r="H570" s="50"/>
      <c r="I570" s="50"/>
      <c r="J570" s="50"/>
      <c r="K570" s="51"/>
      <c r="L570" s="50"/>
      <c r="M570" s="50"/>
      <c r="N570" s="50"/>
      <c r="O570" s="50"/>
      <c r="P570" s="52"/>
      <c r="Q570" s="52"/>
    </row>
    <row r="571" spans="7:17" ht="15.75" customHeight="1" x14ac:dyDescent="0.35">
      <c r="G571" s="50"/>
      <c r="H571" s="50"/>
      <c r="I571" s="50"/>
      <c r="J571" s="50"/>
      <c r="K571" s="51"/>
      <c r="L571" s="50"/>
      <c r="M571" s="50"/>
      <c r="N571" s="50"/>
      <c r="O571" s="50"/>
      <c r="P571" s="52"/>
      <c r="Q571" s="52"/>
    </row>
    <row r="572" spans="7:17" ht="15.75" customHeight="1" x14ac:dyDescent="0.35">
      <c r="G572" s="50"/>
      <c r="H572" s="50"/>
      <c r="I572" s="50"/>
      <c r="J572" s="50"/>
      <c r="K572" s="51"/>
      <c r="L572" s="50"/>
      <c r="M572" s="50"/>
      <c r="N572" s="50"/>
      <c r="O572" s="50"/>
      <c r="P572" s="52"/>
      <c r="Q572" s="52"/>
    </row>
    <row r="573" spans="7:17" ht="15.75" customHeight="1" x14ac:dyDescent="0.35">
      <c r="G573" s="50"/>
      <c r="H573" s="50"/>
      <c r="I573" s="50"/>
      <c r="J573" s="50"/>
      <c r="K573" s="51"/>
      <c r="L573" s="50"/>
      <c r="M573" s="50"/>
      <c r="N573" s="50"/>
      <c r="O573" s="50"/>
      <c r="P573" s="52"/>
      <c r="Q573" s="52"/>
    </row>
    <row r="574" spans="7:17" ht="15.75" customHeight="1" x14ac:dyDescent="0.35">
      <c r="G574" s="50"/>
      <c r="H574" s="50"/>
      <c r="I574" s="50"/>
      <c r="J574" s="50"/>
      <c r="K574" s="51"/>
      <c r="L574" s="50"/>
      <c r="M574" s="50"/>
      <c r="N574" s="50"/>
      <c r="O574" s="50"/>
      <c r="P574" s="52"/>
      <c r="Q574" s="52"/>
    </row>
    <row r="575" spans="7:17" ht="15.75" customHeight="1" x14ac:dyDescent="0.35">
      <c r="G575" s="50"/>
      <c r="H575" s="50"/>
      <c r="I575" s="50"/>
      <c r="J575" s="50"/>
      <c r="K575" s="51"/>
      <c r="L575" s="50"/>
      <c r="M575" s="50"/>
      <c r="N575" s="50"/>
      <c r="O575" s="50"/>
      <c r="P575" s="52"/>
      <c r="Q575" s="52"/>
    </row>
    <row r="576" spans="7:17" ht="15.75" customHeight="1" x14ac:dyDescent="0.35">
      <c r="G576" s="50"/>
      <c r="H576" s="50"/>
      <c r="I576" s="50"/>
      <c r="J576" s="50"/>
      <c r="K576" s="51"/>
      <c r="L576" s="50"/>
      <c r="M576" s="50"/>
      <c r="N576" s="50"/>
      <c r="O576" s="50"/>
      <c r="P576" s="52"/>
      <c r="Q576" s="52"/>
    </row>
    <row r="577" spans="7:17" ht="15.75" customHeight="1" x14ac:dyDescent="0.35">
      <c r="G577" s="50"/>
      <c r="H577" s="50"/>
      <c r="I577" s="50"/>
      <c r="J577" s="50"/>
      <c r="K577" s="51"/>
      <c r="L577" s="50"/>
      <c r="M577" s="50"/>
      <c r="N577" s="50"/>
      <c r="O577" s="50"/>
      <c r="P577" s="52"/>
      <c r="Q577" s="52"/>
    </row>
    <row r="578" spans="7:17" ht="15.75" customHeight="1" x14ac:dyDescent="0.35">
      <c r="G578" s="50"/>
      <c r="H578" s="50"/>
      <c r="I578" s="50"/>
      <c r="J578" s="50"/>
      <c r="K578" s="51"/>
      <c r="L578" s="50"/>
      <c r="M578" s="50"/>
      <c r="N578" s="50"/>
      <c r="O578" s="50"/>
      <c r="P578" s="52"/>
      <c r="Q578" s="52"/>
    </row>
    <row r="579" spans="7:17" ht="15.75" customHeight="1" x14ac:dyDescent="0.35">
      <c r="G579" s="50"/>
      <c r="H579" s="50"/>
      <c r="I579" s="50"/>
      <c r="J579" s="50"/>
      <c r="K579" s="51"/>
      <c r="L579" s="50"/>
      <c r="M579" s="50"/>
      <c r="N579" s="50"/>
      <c r="O579" s="50"/>
      <c r="P579" s="52"/>
      <c r="Q579" s="52"/>
    </row>
    <row r="580" spans="7:17" ht="15.75" customHeight="1" x14ac:dyDescent="0.35">
      <c r="G580" s="50"/>
      <c r="H580" s="50"/>
      <c r="I580" s="50"/>
      <c r="J580" s="50"/>
      <c r="K580" s="51"/>
      <c r="L580" s="50"/>
      <c r="M580" s="50"/>
      <c r="N580" s="50"/>
      <c r="O580" s="50"/>
      <c r="P580" s="52"/>
      <c r="Q580" s="52"/>
    </row>
    <row r="581" spans="7:17" ht="15.75" customHeight="1" x14ac:dyDescent="0.35">
      <c r="G581" s="50"/>
      <c r="H581" s="50"/>
      <c r="I581" s="50"/>
      <c r="J581" s="50"/>
      <c r="K581" s="51"/>
      <c r="L581" s="50"/>
      <c r="M581" s="50"/>
      <c r="N581" s="50"/>
      <c r="O581" s="50"/>
      <c r="P581" s="52"/>
      <c r="Q581" s="52"/>
    </row>
    <row r="582" spans="7:17" ht="15.75" customHeight="1" x14ac:dyDescent="0.35">
      <c r="G582" s="50"/>
      <c r="H582" s="50"/>
      <c r="I582" s="50"/>
      <c r="J582" s="50"/>
      <c r="K582" s="51"/>
      <c r="L582" s="50"/>
      <c r="M582" s="50"/>
      <c r="N582" s="50"/>
      <c r="O582" s="50"/>
      <c r="P582" s="52"/>
      <c r="Q582" s="52"/>
    </row>
    <row r="583" spans="7:17" ht="15.75" customHeight="1" x14ac:dyDescent="0.35">
      <c r="G583" s="50"/>
      <c r="H583" s="50"/>
      <c r="I583" s="50"/>
      <c r="J583" s="50"/>
      <c r="K583" s="51"/>
      <c r="L583" s="50"/>
      <c r="M583" s="50"/>
      <c r="N583" s="50"/>
      <c r="O583" s="50"/>
      <c r="P583" s="52"/>
      <c r="Q583" s="52"/>
    </row>
    <row r="584" spans="7:17" ht="15.75" customHeight="1" x14ac:dyDescent="0.35">
      <c r="G584" s="50"/>
      <c r="H584" s="50"/>
      <c r="I584" s="50"/>
      <c r="J584" s="50"/>
      <c r="K584" s="51"/>
      <c r="L584" s="50"/>
      <c r="M584" s="50"/>
      <c r="N584" s="50"/>
      <c r="O584" s="50"/>
      <c r="P584" s="52"/>
      <c r="Q584" s="52"/>
    </row>
    <row r="585" spans="7:17" ht="15.75" customHeight="1" x14ac:dyDescent="0.35">
      <c r="G585" s="50"/>
      <c r="H585" s="50"/>
      <c r="I585" s="50"/>
      <c r="J585" s="50"/>
      <c r="K585" s="51"/>
      <c r="L585" s="50"/>
      <c r="M585" s="50"/>
      <c r="N585" s="50"/>
      <c r="O585" s="50"/>
      <c r="P585" s="52"/>
      <c r="Q585" s="52"/>
    </row>
    <row r="586" spans="7:17" ht="15.75" customHeight="1" x14ac:dyDescent="0.35">
      <c r="G586" s="50"/>
      <c r="H586" s="50"/>
      <c r="I586" s="50"/>
      <c r="J586" s="50"/>
      <c r="K586" s="51"/>
      <c r="L586" s="50"/>
      <c r="M586" s="50"/>
      <c r="N586" s="50"/>
      <c r="O586" s="50"/>
      <c r="P586" s="52"/>
      <c r="Q586" s="52"/>
    </row>
    <row r="587" spans="7:17" ht="15.75" customHeight="1" x14ac:dyDescent="0.35">
      <c r="G587" s="50"/>
      <c r="H587" s="50"/>
      <c r="I587" s="50"/>
      <c r="J587" s="50"/>
      <c r="K587" s="51"/>
      <c r="L587" s="50"/>
      <c r="M587" s="50"/>
      <c r="N587" s="50"/>
      <c r="O587" s="50"/>
      <c r="P587" s="52"/>
      <c r="Q587" s="52"/>
    </row>
    <row r="588" spans="7:17" ht="15.75" customHeight="1" x14ac:dyDescent="0.35">
      <c r="G588" s="50"/>
      <c r="H588" s="50"/>
      <c r="I588" s="50"/>
      <c r="J588" s="50"/>
      <c r="K588" s="51"/>
      <c r="L588" s="50"/>
      <c r="M588" s="50"/>
      <c r="N588" s="50"/>
      <c r="O588" s="50"/>
      <c r="P588" s="52"/>
      <c r="Q588" s="52"/>
    </row>
    <row r="589" spans="7:17" ht="15.75" customHeight="1" x14ac:dyDescent="0.35">
      <c r="G589" s="50"/>
      <c r="H589" s="50"/>
      <c r="I589" s="50"/>
      <c r="J589" s="50"/>
      <c r="K589" s="51"/>
      <c r="L589" s="50"/>
      <c r="M589" s="50"/>
      <c r="N589" s="50"/>
      <c r="O589" s="50"/>
      <c r="P589" s="52"/>
      <c r="Q589" s="52"/>
    </row>
    <row r="590" spans="7:17" ht="15.75" customHeight="1" x14ac:dyDescent="0.35">
      <c r="G590" s="50"/>
      <c r="H590" s="50"/>
      <c r="I590" s="50"/>
      <c r="J590" s="50"/>
      <c r="K590" s="51"/>
      <c r="L590" s="50"/>
      <c r="M590" s="50"/>
      <c r="N590" s="50"/>
      <c r="O590" s="50"/>
      <c r="P590" s="52"/>
      <c r="Q590" s="52"/>
    </row>
    <row r="591" spans="7:17" ht="15.75" customHeight="1" x14ac:dyDescent="0.35">
      <c r="G591" s="50"/>
      <c r="H591" s="50"/>
      <c r="I591" s="50"/>
      <c r="J591" s="50"/>
      <c r="K591" s="51"/>
      <c r="L591" s="50"/>
      <c r="M591" s="50"/>
      <c r="N591" s="50"/>
      <c r="O591" s="50"/>
      <c r="P591" s="52"/>
      <c r="Q591" s="52"/>
    </row>
    <row r="592" spans="7:17" ht="15.75" customHeight="1" x14ac:dyDescent="0.35">
      <c r="G592" s="50"/>
      <c r="H592" s="50"/>
      <c r="I592" s="50"/>
      <c r="J592" s="50"/>
      <c r="K592" s="51"/>
      <c r="L592" s="50"/>
      <c r="M592" s="50"/>
      <c r="N592" s="50"/>
      <c r="O592" s="50"/>
      <c r="P592" s="52"/>
      <c r="Q592" s="52"/>
    </row>
    <row r="593" spans="7:17" ht="15.75" customHeight="1" x14ac:dyDescent="0.35">
      <c r="G593" s="50"/>
      <c r="H593" s="50"/>
      <c r="I593" s="50"/>
      <c r="J593" s="50"/>
      <c r="K593" s="51"/>
      <c r="L593" s="50"/>
      <c r="M593" s="50"/>
      <c r="N593" s="50"/>
      <c r="O593" s="50"/>
      <c r="P593" s="52"/>
      <c r="Q593" s="52"/>
    </row>
    <row r="594" spans="7:17" ht="15.75" customHeight="1" x14ac:dyDescent="0.35">
      <c r="G594" s="50"/>
      <c r="H594" s="50"/>
      <c r="I594" s="50"/>
      <c r="J594" s="50"/>
      <c r="K594" s="51"/>
      <c r="L594" s="50"/>
      <c r="M594" s="50"/>
      <c r="N594" s="50"/>
      <c r="O594" s="50"/>
      <c r="P594" s="52"/>
      <c r="Q594" s="52"/>
    </row>
    <row r="595" spans="7:17" ht="15.75" customHeight="1" x14ac:dyDescent="0.35">
      <c r="G595" s="50"/>
      <c r="H595" s="50"/>
      <c r="I595" s="50"/>
      <c r="J595" s="50"/>
      <c r="K595" s="51"/>
      <c r="L595" s="50"/>
      <c r="M595" s="50"/>
      <c r="N595" s="50"/>
      <c r="O595" s="50"/>
      <c r="P595" s="52"/>
      <c r="Q595" s="52"/>
    </row>
    <row r="596" spans="7:17" ht="15.75" customHeight="1" x14ac:dyDescent="0.35">
      <c r="G596" s="50"/>
      <c r="H596" s="50"/>
      <c r="I596" s="50"/>
      <c r="J596" s="50"/>
      <c r="K596" s="51"/>
      <c r="L596" s="50"/>
      <c r="M596" s="50"/>
      <c r="N596" s="50"/>
      <c r="O596" s="50"/>
      <c r="P596" s="52"/>
      <c r="Q596" s="52"/>
    </row>
    <row r="597" spans="7:17" ht="15.75" customHeight="1" x14ac:dyDescent="0.35">
      <c r="G597" s="50"/>
      <c r="H597" s="50"/>
      <c r="I597" s="50"/>
      <c r="J597" s="50"/>
      <c r="K597" s="51"/>
      <c r="L597" s="50"/>
      <c r="M597" s="50"/>
      <c r="N597" s="50"/>
      <c r="O597" s="50"/>
      <c r="P597" s="52"/>
      <c r="Q597" s="52"/>
    </row>
    <row r="598" spans="7:17" ht="15.75" customHeight="1" x14ac:dyDescent="0.35">
      <c r="G598" s="50"/>
      <c r="H598" s="50"/>
      <c r="I598" s="50"/>
      <c r="J598" s="50"/>
      <c r="K598" s="51"/>
      <c r="L598" s="50"/>
      <c r="M598" s="50"/>
      <c r="N598" s="50"/>
      <c r="O598" s="50"/>
      <c r="P598" s="52"/>
      <c r="Q598" s="52"/>
    </row>
    <row r="599" spans="7:17" ht="15.75" customHeight="1" x14ac:dyDescent="0.35">
      <c r="G599" s="50"/>
      <c r="H599" s="50"/>
      <c r="I599" s="50"/>
      <c r="J599" s="50"/>
      <c r="K599" s="51"/>
      <c r="L599" s="50"/>
      <c r="M599" s="50"/>
      <c r="N599" s="50"/>
      <c r="O599" s="50"/>
      <c r="P599" s="52"/>
      <c r="Q599" s="52"/>
    </row>
    <row r="600" spans="7:17" ht="15.75" customHeight="1" x14ac:dyDescent="0.35">
      <c r="G600" s="50"/>
      <c r="H600" s="50"/>
      <c r="I600" s="50"/>
      <c r="J600" s="50"/>
      <c r="K600" s="51"/>
      <c r="L600" s="50"/>
      <c r="M600" s="50"/>
      <c r="N600" s="50"/>
      <c r="O600" s="50"/>
      <c r="P600" s="52"/>
      <c r="Q600" s="52"/>
    </row>
    <row r="601" spans="7:17" ht="15.75" customHeight="1" x14ac:dyDescent="0.35">
      <c r="G601" s="50"/>
      <c r="H601" s="50"/>
      <c r="I601" s="50"/>
      <c r="J601" s="50"/>
      <c r="K601" s="51"/>
      <c r="L601" s="50"/>
      <c r="M601" s="50"/>
      <c r="N601" s="50"/>
      <c r="O601" s="50"/>
      <c r="P601" s="52"/>
      <c r="Q601" s="52"/>
    </row>
    <row r="602" spans="7:17" ht="15.75" customHeight="1" x14ac:dyDescent="0.35">
      <c r="G602" s="50"/>
      <c r="H602" s="50"/>
      <c r="I602" s="50"/>
      <c r="J602" s="50"/>
      <c r="K602" s="51"/>
      <c r="L602" s="50"/>
      <c r="M602" s="50"/>
      <c r="N602" s="50"/>
      <c r="O602" s="50"/>
      <c r="P602" s="52"/>
      <c r="Q602" s="52"/>
    </row>
    <row r="603" spans="7:17" ht="15.75" customHeight="1" x14ac:dyDescent="0.35">
      <c r="G603" s="50"/>
      <c r="H603" s="50"/>
      <c r="I603" s="50"/>
      <c r="J603" s="50"/>
      <c r="K603" s="51"/>
      <c r="L603" s="50"/>
      <c r="M603" s="50"/>
      <c r="N603" s="50"/>
      <c r="O603" s="50"/>
      <c r="P603" s="52"/>
      <c r="Q603" s="52"/>
    </row>
    <row r="604" spans="7:17" ht="15.75" customHeight="1" x14ac:dyDescent="0.35">
      <c r="G604" s="50"/>
      <c r="H604" s="50"/>
      <c r="I604" s="50"/>
      <c r="J604" s="50"/>
      <c r="K604" s="51"/>
      <c r="L604" s="50"/>
      <c r="M604" s="50"/>
      <c r="N604" s="50"/>
      <c r="O604" s="50"/>
      <c r="P604" s="52"/>
      <c r="Q604" s="52"/>
    </row>
    <row r="605" spans="7:17" ht="15.75" customHeight="1" x14ac:dyDescent="0.35">
      <c r="G605" s="50"/>
      <c r="H605" s="50"/>
      <c r="I605" s="50"/>
      <c r="J605" s="50"/>
      <c r="K605" s="51"/>
      <c r="L605" s="50"/>
      <c r="M605" s="50"/>
      <c r="N605" s="50"/>
      <c r="O605" s="50"/>
      <c r="P605" s="52"/>
      <c r="Q605" s="52"/>
    </row>
    <row r="606" spans="7:17" ht="15.75" customHeight="1" x14ac:dyDescent="0.35">
      <c r="G606" s="50"/>
      <c r="H606" s="50"/>
      <c r="I606" s="50"/>
      <c r="J606" s="50"/>
      <c r="K606" s="51"/>
      <c r="L606" s="50"/>
      <c r="M606" s="50"/>
      <c r="N606" s="50"/>
      <c r="O606" s="50"/>
      <c r="P606" s="52"/>
      <c r="Q606" s="52"/>
    </row>
    <row r="607" spans="7:17" ht="15.75" customHeight="1" x14ac:dyDescent="0.35">
      <c r="G607" s="50"/>
      <c r="H607" s="50"/>
      <c r="I607" s="50"/>
      <c r="J607" s="50"/>
      <c r="K607" s="51"/>
      <c r="L607" s="50"/>
      <c r="M607" s="50"/>
      <c r="N607" s="50"/>
      <c r="O607" s="50"/>
      <c r="P607" s="52"/>
      <c r="Q607" s="52"/>
    </row>
    <row r="608" spans="7:17" ht="15.75" customHeight="1" x14ac:dyDescent="0.35">
      <c r="G608" s="50"/>
      <c r="H608" s="50"/>
      <c r="I608" s="50"/>
      <c r="J608" s="50"/>
      <c r="K608" s="51"/>
      <c r="L608" s="50"/>
      <c r="M608" s="50"/>
      <c r="N608" s="50"/>
      <c r="O608" s="50"/>
      <c r="P608" s="52"/>
      <c r="Q608" s="52"/>
    </row>
    <row r="609" spans="7:17" ht="15.75" customHeight="1" x14ac:dyDescent="0.35">
      <c r="G609" s="50"/>
      <c r="H609" s="50"/>
      <c r="I609" s="50"/>
      <c r="J609" s="50"/>
      <c r="K609" s="51"/>
      <c r="L609" s="50"/>
      <c r="M609" s="50"/>
      <c r="N609" s="50"/>
      <c r="O609" s="50"/>
      <c r="P609" s="52"/>
      <c r="Q609" s="52"/>
    </row>
    <row r="610" spans="7:17" ht="15.75" customHeight="1" x14ac:dyDescent="0.35">
      <c r="G610" s="50"/>
      <c r="H610" s="50"/>
      <c r="I610" s="50"/>
      <c r="J610" s="50"/>
      <c r="K610" s="51"/>
      <c r="L610" s="50"/>
      <c r="M610" s="50"/>
      <c r="N610" s="50"/>
      <c r="O610" s="50"/>
      <c r="P610" s="52"/>
      <c r="Q610" s="52"/>
    </row>
    <row r="611" spans="7:17" ht="15.75" customHeight="1" x14ac:dyDescent="0.35">
      <c r="G611" s="50"/>
      <c r="H611" s="50"/>
      <c r="I611" s="50"/>
      <c r="J611" s="50"/>
      <c r="K611" s="51"/>
      <c r="L611" s="50"/>
      <c r="M611" s="50"/>
      <c r="N611" s="50"/>
      <c r="O611" s="50"/>
      <c r="P611" s="52"/>
      <c r="Q611" s="52"/>
    </row>
    <row r="612" spans="7:17" ht="15.75" customHeight="1" x14ac:dyDescent="0.35">
      <c r="G612" s="50"/>
      <c r="H612" s="50"/>
      <c r="I612" s="50"/>
      <c r="J612" s="50"/>
      <c r="K612" s="51"/>
      <c r="L612" s="50"/>
      <c r="M612" s="50"/>
      <c r="N612" s="50"/>
      <c r="O612" s="50"/>
      <c r="P612" s="52"/>
      <c r="Q612" s="52"/>
    </row>
    <row r="613" spans="7:17" ht="15.75" customHeight="1" x14ac:dyDescent="0.35">
      <c r="G613" s="50"/>
      <c r="H613" s="50"/>
      <c r="I613" s="50"/>
      <c r="J613" s="50"/>
      <c r="K613" s="51"/>
      <c r="L613" s="50"/>
      <c r="M613" s="50"/>
      <c r="N613" s="50"/>
      <c r="O613" s="50"/>
      <c r="P613" s="52"/>
      <c r="Q613" s="52"/>
    </row>
    <row r="614" spans="7:17" ht="15.75" customHeight="1" x14ac:dyDescent="0.35">
      <c r="G614" s="50"/>
      <c r="H614" s="50"/>
      <c r="I614" s="50"/>
      <c r="J614" s="50"/>
      <c r="K614" s="51"/>
      <c r="L614" s="50"/>
      <c r="M614" s="50"/>
      <c r="N614" s="50"/>
      <c r="O614" s="50"/>
      <c r="P614" s="52"/>
      <c r="Q614" s="52"/>
    </row>
    <row r="615" spans="7:17" ht="15.75" customHeight="1" x14ac:dyDescent="0.35">
      <c r="G615" s="50"/>
      <c r="H615" s="50"/>
      <c r="I615" s="50"/>
      <c r="J615" s="50"/>
      <c r="K615" s="51"/>
      <c r="L615" s="50"/>
      <c r="M615" s="50"/>
      <c r="N615" s="50"/>
      <c r="O615" s="50"/>
      <c r="P615" s="52"/>
      <c r="Q615" s="52"/>
    </row>
    <row r="616" spans="7:17" ht="15.75" customHeight="1" x14ac:dyDescent="0.35">
      <c r="G616" s="50"/>
      <c r="H616" s="50"/>
      <c r="I616" s="50"/>
      <c r="J616" s="50"/>
      <c r="K616" s="51"/>
      <c r="L616" s="50"/>
      <c r="M616" s="50"/>
      <c r="N616" s="50"/>
      <c r="O616" s="50"/>
      <c r="P616" s="52"/>
      <c r="Q616" s="52"/>
    </row>
    <row r="617" spans="7:17" ht="15.75" customHeight="1" x14ac:dyDescent="0.35">
      <c r="G617" s="50"/>
      <c r="H617" s="50"/>
      <c r="I617" s="50"/>
      <c r="J617" s="50"/>
      <c r="K617" s="51"/>
      <c r="L617" s="50"/>
      <c r="M617" s="50"/>
      <c r="N617" s="50"/>
      <c r="O617" s="50"/>
      <c r="P617" s="52"/>
      <c r="Q617" s="52"/>
    </row>
    <row r="618" spans="7:17" ht="15.75" customHeight="1" x14ac:dyDescent="0.35">
      <c r="G618" s="50"/>
      <c r="H618" s="50"/>
      <c r="I618" s="50"/>
      <c r="J618" s="50"/>
      <c r="K618" s="51"/>
      <c r="L618" s="50"/>
      <c r="M618" s="50"/>
      <c r="N618" s="50"/>
      <c r="O618" s="50"/>
      <c r="P618" s="52"/>
      <c r="Q618" s="52"/>
    </row>
    <row r="619" spans="7:17" ht="15.75" customHeight="1" x14ac:dyDescent="0.35">
      <c r="G619" s="50"/>
      <c r="H619" s="50"/>
      <c r="I619" s="50"/>
      <c r="J619" s="50"/>
      <c r="K619" s="51"/>
      <c r="L619" s="50"/>
      <c r="M619" s="50"/>
      <c r="N619" s="50"/>
      <c r="O619" s="50"/>
      <c r="P619" s="52"/>
      <c r="Q619" s="52"/>
    </row>
    <row r="620" spans="7:17" ht="15.75" customHeight="1" x14ac:dyDescent="0.35">
      <c r="G620" s="50"/>
      <c r="H620" s="50"/>
      <c r="I620" s="50"/>
      <c r="J620" s="50"/>
      <c r="K620" s="51"/>
      <c r="L620" s="50"/>
      <c r="M620" s="50"/>
      <c r="N620" s="50"/>
      <c r="O620" s="50"/>
      <c r="P620" s="52"/>
      <c r="Q620" s="52"/>
    </row>
    <row r="621" spans="7:17" ht="15.75" customHeight="1" x14ac:dyDescent="0.35">
      <c r="G621" s="50"/>
      <c r="H621" s="50"/>
      <c r="I621" s="50"/>
      <c r="J621" s="50"/>
      <c r="K621" s="51"/>
      <c r="L621" s="50"/>
      <c r="M621" s="50"/>
      <c r="N621" s="50"/>
      <c r="O621" s="50"/>
      <c r="P621" s="52"/>
      <c r="Q621" s="52"/>
    </row>
    <row r="622" spans="7:17" ht="15.75" customHeight="1" x14ac:dyDescent="0.35">
      <c r="G622" s="50"/>
      <c r="H622" s="50"/>
      <c r="I622" s="50"/>
      <c r="J622" s="50"/>
      <c r="K622" s="51"/>
      <c r="L622" s="50"/>
      <c r="M622" s="50"/>
      <c r="N622" s="50"/>
      <c r="O622" s="50"/>
      <c r="P622" s="52"/>
      <c r="Q622" s="52"/>
    </row>
    <row r="623" spans="7:17" ht="15.75" customHeight="1" x14ac:dyDescent="0.35">
      <c r="G623" s="50"/>
      <c r="H623" s="50"/>
      <c r="I623" s="50"/>
      <c r="J623" s="50"/>
      <c r="K623" s="51"/>
      <c r="L623" s="50"/>
      <c r="M623" s="50"/>
      <c r="N623" s="50"/>
      <c r="O623" s="50"/>
      <c r="P623" s="52"/>
      <c r="Q623" s="52"/>
    </row>
    <row r="624" spans="7:17" ht="15.75" customHeight="1" x14ac:dyDescent="0.35">
      <c r="G624" s="50"/>
      <c r="H624" s="50"/>
      <c r="I624" s="50"/>
      <c r="J624" s="50"/>
      <c r="K624" s="51"/>
      <c r="L624" s="50"/>
      <c r="M624" s="50"/>
      <c r="N624" s="50"/>
      <c r="O624" s="50"/>
      <c r="P624" s="52"/>
      <c r="Q624" s="52"/>
    </row>
    <row r="625" spans="7:17" ht="15.75" customHeight="1" x14ac:dyDescent="0.35">
      <c r="G625" s="50"/>
      <c r="H625" s="50"/>
      <c r="I625" s="50"/>
      <c r="J625" s="50"/>
      <c r="K625" s="51"/>
      <c r="L625" s="50"/>
      <c r="M625" s="50"/>
      <c r="N625" s="50"/>
      <c r="O625" s="50"/>
      <c r="P625" s="52"/>
      <c r="Q625" s="52"/>
    </row>
    <row r="626" spans="7:17" ht="15.75" customHeight="1" x14ac:dyDescent="0.35">
      <c r="G626" s="50"/>
      <c r="H626" s="50"/>
      <c r="I626" s="50"/>
      <c r="J626" s="50"/>
      <c r="K626" s="51"/>
      <c r="L626" s="50"/>
      <c r="M626" s="50"/>
      <c r="N626" s="50"/>
      <c r="O626" s="50"/>
      <c r="P626" s="52"/>
      <c r="Q626" s="52"/>
    </row>
    <row r="627" spans="7:17" ht="15.75" customHeight="1" x14ac:dyDescent="0.35">
      <c r="G627" s="50"/>
      <c r="H627" s="50"/>
      <c r="I627" s="50"/>
      <c r="J627" s="50"/>
      <c r="K627" s="51"/>
      <c r="L627" s="50"/>
      <c r="M627" s="50"/>
      <c r="N627" s="50"/>
      <c r="O627" s="50"/>
      <c r="P627" s="52"/>
      <c r="Q627" s="52"/>
    </row>
    <row r="628" spans="7:17" ht="15.75" customHeight="1" x14ac:dyDescent="0.35">
      <c r="G628" s="50"/>
      <c r="H628" s="50"/>
      <c r="I628" s="50"/>
      <c r="J628" s="50"/>
      <c r="K628" s="51"/>
      <c r="L628" s="50"/>
      <c r="M628" s="50"/>
      <c r="N628" s="50"/>
      <c r="O628" s="50"/>
      <c r="P628" s="52"/>
      <c r="Q628" s="52"/>
    </row>
    <row r="629" spans="7:17" ht="15.75" customHeight="1" x14ac:dyDescent="0.35">
      <c r="G629" s="50"/>
      <c r="H629" s="50"/>
      <c r="I629" s="50"/>
      <c r="J629" s="50"/>
      <c r="K629" s="51"/>
      <c r="L629" s="50"/>
      <c r="M629" s="50"/>
      <c r="N629" s="50"/>
      <c r="O629" s="50"/>
      <c r="P629" s="52"/>
      <c r="Q629" s="52"/>
    </row>
    <row r="630" spans="7:17" ht="15.75" customHeight="1" x14ac:dyDescent="0.35">
      <c r="G630" s="50"/>
      <c r="H630" s="50"/>
      <c r="I630" s="50"/>
      <c r="J630" s="50"/>
      <c r="K630" s="51"/>
      <c r="L630" s="50"/>
      <c r="M630" s="50"/>
      <c r="N630" s="50"/>
      <c r="O630" s="50"/>
      <c r="P630" s="52"/>
      <c r="Q630" s="52"/>
    </row>
    <row r="631" spans="7:17" ht="15.75" customHeight="1" x14ac:dyDescent="0.35">
      <c r="G631" s="50"/>
      <c r="H631" s="50"/>
      <c r="I631" s="50"/>
      <c r="J631" s="50"/>
      <c r="K631" s="51"/>
      <c r="L631" s="50"/>
      <c r="M631" s="50"/>
      <c r="N631" s="50"/>
      <c r="O631" s="50"/>
      <c r="P631" s="52"/>
      <c r="Q631" s="52"/>
    </row>
    <row r="632" spans="7:17" ht="15.75" customHeight="1" x14ac:dyDescent="0.35">
      <c r="G632" s="50"/>
      <c r="H632" s="50"/>
      <c r="I632" s="50"/>
      <c r="J632" s="50"/>
      <c r="K632" s="51"/>
      <c r="L632" s="50"/>
      <c r="M632" s="50"/>
      <c r="N632" s="50"/>
      <c r="O632" s="50"/>
      <c r="P632" s="52"/>
      <c r="Q632" s="52"/>
    </row>
    <row r="633" spans="7:17" ht="15.75" customHeight="1" x14ac:dyDescent="0.35">
      <c r="G633" s="50"/>
      <c r="H633" s="50"/>
      <c r="I633" s="50"/>
      <c r="J633" s="50"/>
      <c r="K633" s="51"/>
      <c r="L633" s="50"/>
      <c r="M633" s="50"/>
      <c r="N633" s="50"/>
      <c r="O633" s="50"/>
      <c r="P633" s="52"/>
      <c r="Q633" s="52"/>
    </row>
    <row r="634" spans="7:17" ht="15.75" customHeight="1" x14ac:dyDescent="0.35">
      <c r="G634" s="50"/>
      <c r="H634" s="50"/>
      <c r="I634" s="50"/>
      <c r="J634" s="50"/>
      <c r="K634" s="51"/>
      <c r="L634" s="50"/>
      <c r="M634" s="50"/>
      <c r="N634" s="50"/>
      <c r="O634" s="50"/>
      <c r="P634" s="52"/>
      <c r="Q634" s="52"/>
    </row>
    <row r="635" spans="7:17" ht="15.75" customHeight="1" x14ac:dyDescent="0.35">
      <c r="G635" s="50"/>
      <c r="H635" s="50"/>
      <c r="I635" s="50"/>
      <c r="J635" s="50"/>
      <c r="K635" s="51"/>
      <c r="L635" s="50"/>
      <c r="M635" s="50"/>
      <c r="N635" s="50"/>
      <c r="O635" s="50"/>
      <c r="P635" s="52"/>
      <c r="Q635" s="52"/>
    </row>
    <row r="636" spans="7:17" ht="15.75" customHeight="1" x14ac:dyDescent="0.35">
      <c r="G636" s="50"/>
      <c r="H636" s="50"/>
      <c r="I636" s="50"/>
      <c r="J636" s="50"/>
      <c r="K636" s="51"/>
      <c r="L636" s="50"/>
      <c r="M636" s="50"/>
      <c r="N636" s="50"/>
      <c r="O636" s="50"/>
      <c r="P636" s="52"/>
      <c r="Q636" s="52"/>
    </row>
    <row r="637" spans="7:17" ht="15.75" customHeight="1" x14ac:dyDescent="0.35">
      <c r="G637" s="50"/>
      <c r="H637" s="50"/>
      <c r="I637" s="50"/>
      <c r="J637" s="50"/>
      <c r="K637" s="51"/>
      <c r="L637" s="50"/>
      <c r="M637" s="50"/>
      <c r="N637" s="50"/>
      <c r="O637" s="50"/>
      <c r="P637" s="52"/>
      <c r="Q637" s="52"/>
    </row>
    <row r="638" spans="7:17" ht="15.75" customHeight="1" x14ac:dyDescent="0.35">
      <c r="G638" s="50"/>
      <c r="H638" s="50"/>
      <c r="I638" s="50"/>
      <c r="J638" s="50"/>
      <c r="K638" s="51"/>
      <c r="L638" s="50"/>
      <c r="M638" s="50"/>
      <c r="N638" s="50"/>
      <c r="O638" s="50"/>
      <c r="P638" s="52"/>
      <c r="Q638" s="52"/>
    </row>
    <row r="639" spans="7:17" ht="15.75" customHeight="1" x14ac:dyDescent="0.35">
      <c r="G639" s="50"/>
      <c r="H639" s="50"/>
      <c r="I639" s="50"/>
      <c r="J639" s="50"/>
      <c r="K639" s="51"/>
      <c r="L639" s="50"/>
      <c r="M639" s="50"/>
      <c r="N639" s="50"/>
      <c r="O639" s="50"/>
      <c r="P639" s="52"/>
      <c r="Q639" s="52"/>
    </row>
    <row r="640" spans="7:17" ht="15.75" customHeight="1" x14ac:dyDescent="0.35">
      <c r="G640" s="50"/>
      <c r="H640" s="50"/>
      <c r="I640" s="50"/>
      <c r="J640" s="50"/>
      <c r="K640" s="51"/>
      <c r="L640" s="50"/>
      <c r="M640" s="50"/>
      <c r="N640" s="50"/>
      <c r="O640" s="50"/>
      <c r="P640" s="52"/>
      <c r="Q640" s="52"/>
    </row>
    <row r="641" spans="7:17" ht="15.75" customHeight="1" x14ac:dyDescent="0.35">
      <c r="G641" s="50"/>
      <c r="H641" s="50"/>
      <c r="I641" s="50"/>
      <c r="J641" s="50"/>
      <c r="K641" s="51"/>
      <c r="L641" s="50"/>
      <c r="M641" s="50"/>
      <c r="N641" s="50"/>
      <c r="O641" s="50"/>
      <c r="P641" s="52"/>
      <c r="Q641" s="52"/>
    </row>
    <row r="642" spans="7:17" ht="15.75" customHeight="1" x14ac:dyDescent="0.35">
      <c r="G642" s="50"/>
      <c r="H642" s="50"/>
      <c r="I642" s="50"/>
      <c r="J642" s="50"/>
      <c r="K642" s="51"/>
      <c r="L642" s="50"/>
      <c r="M642" s="50"/>
      <c r="N642" s="50"/>
      <c r="O642" s="50"/>
      <c r="P642" s="52"/>
      <c r="Q642" s="52"/>
    </row>
    <row r="643" spans="7:17" ht="15.75" customHeight="1" x14ac:dyDescent="0.35">
      <c r="G643" s="50"/>
      <c r="H643" s="50"/>
      <c r="I643" s="50"/>
      <c r="J643" s="50"/>
      <c r="K643" s="51"/>
      <c r="L643" s="50"/>
      <c r="M643" s="50"/>
      <c r="N643" s="50"/>
      <c r="O643" s="50"/>
      <c r="P643" s="52"/>
      <c r="Q643" s="52"/>
    </row>
    <row r="644" spans="7:17" ht="15.75" customHeight="1" x14ac:dyDescent="0.35">
      <c r="G644" s="50"/>
      <c r="H644" s="50"/>
      <c r="I644" s="50"/>
      <c r="J644" s="50"/>
      <c r="K644" s="51"/>
      <c r="L644" s="50"/>
      <c r="M644" s="50"/>
      <c r="N644" s="50"/>
      <c r="O644" s="50"/>
      <c r="P644" s="52"/>
      <c r="Q644" s="52"/>
    </row>
    <row r="645" spans="7:17" ht="15.75" customHeight="1" x14ac:dyDescent="0.35">
      <c r="G645" s="50"/>
      <c r="H645" s="50"/>
      <c r="I645" s="50"/>
      <c r="J645" s="50"/>
      <c r="K645" s="51"/>
      <c r="L645" s="50"/>
      <c r="M645" s="50"/>
      <c r="N645" s="50"/>
      <c r="O645" s="50"/>
      <c r="P645" s="52"/>
      <c r="Q645" s="52"/>
    </row>
    <row r="646" spans="7:17" ht="15.75" customHeight="1" x14ac:dyDescent="0.35">
      <c r="G646" s="50"/>
      <c r="H646" s="50"/>
      <c r="I646" s="50"/>
      <c r="J646" s="50"/>
      <c r="K646" s="51"/>
      <c r="L646" s="50"/>
      <c r="M646" s="50"/>
      <c r="N646" s="50"/>
      <c r="O646" s="50"/>
      <c r="P646" s="52"/>
      <c r="Q646" s="52"/>
    </row>
    <row r="647" spans="7:17" ht="15.75" customHeight="1" x14ac:dyDescent="0.35">
      <c r="G647" s="50"/>
      <c r="H647" s="50"/>
      <c r="I647" s="50"/>
      <c r="J647" s="50"/>
      <c r="K647" s="51"/>
      <c r="L647" s="50"/>
      <c r="M647" s="50"/>
      <c r="N647" s="50"/>
      <c r="O647" s="50"/>
      <c r="P647" s="52"/>
      <c r="Q647" s="52"/>
    </row>
    <row r="648" spans="7:17" ht="15.75" customHeight="1" x14ac:dyDescent="0.35">
      <c r="G648" s="50"/>
      <c r="H648" s="50"/>
      <c r="I648" s="50"/>
      <c r="J648" s="50"/>
      <c r="K648" s="51"/>
      <c r="L648" s="50"/>
      <c r="M648" s="50"/>
      <c r="N648" s="50"/>
      <c r="O648" s="50"/>
      <c r="P648" s="52"/>
      <c r="Q648" s="52"/>
    </row>
    <row r="649" spans="7:17" ht="15.75" customHeight="1" x14ac:dyDescent="0.35">
      <c r="G649" s="50"/>
      <c r="H649" s="50"/>
      <c r="I649" s="50"/>
      <c r="J649" s="50"/>
      <c r="K649" s="51"/>
      <c r="L649" s="50"/>
      <c r="M649" s="50"/>
      <c r="N649" s="50"/>
      <c r="O649" s="50"/>
      <c r="P649" s="52"/>
      <c r="Q649" s="52"/>
    </row>
    <row r="650" spans="7:17" ht="15.75" customHeight="1" x14ac:dyDescent="0.35">
      <c r="G650" s="50"/>
      <c r="H650" s="50"/>
      <c r="I650" s="50"/>
      <c r="J650" s="50"/>
      <c r="K650" s="51"/>
      <c r="L650" s="50"/>
      <c r="M650" s="50"/>
      <c r="N650" s="50"/>
      <c r="O650" s="50"/>
      <c r="P650" s="52"/>
      <c r="Q650" s="52"/>
    </row>
    <row r="651" spans="7:17" ht="15.75" customHeight="1" x14ac:dyDescent="0.35">
      <c r="G651" s="50"/>
      <c r="H651" s="50"/>
      <c r="I651" s="50"/>
      <c r="J651" s="50"/>
      <c r="K651" s="51"/>
      <c r="L651" s="50"/>
      <c r="M651" s="50"/>
      <c r="N651" s="50"/>
      <c r="O651" s="50"/>
      <c r="P651" s="52"/>
      <c r="Q651" s="52"/>
    </row>
    <row r="652" spans="7:17" ht="15.75" customHeight="1" x14ac:dyDescent="0.35">
      <c r="G652" s="50"/>
      <c r="H652" s="50"/>
      <c r="I652" s="50"/>
      <c r="J652" s="50"/>
      <c r="K652" s="51"/>
      <c r="L652" s="50"/>
      <c r="M652" s="50"/>
      <c r="N652" s="50"/>
      <c r="O652" s="50"/>
      <c r="P652" s="52"/>
      <c r="Q652" s="52"/>
    </row>
    <row r="653" spans="7:17" ht="15.75" customHeight="1" x14ac:dyDescent="0.35">
      <c r="G653" s="50"/>
      <c r="H653" s="50"/>
      <c r="I653" s="50"/>
      <c r="J653" s="50"/>
      <c r="K653" s="51"/>
      <c r="L653" s="50"/>
      <c r="M653" s="50"/>
      <c r="N653" s="50"/>
      <c r="O653" s="50"/>
      <c r="P653" s="52"/>
      <c r="Q653" s="52"/>
    </row>
    <row r="654" spans="7:17" ht="15.75" customHeight="1" x14ac:dyDescent="0.35">
      <c r="G654" s="50"/>
      <c r="H654" s="50"/>
      <c r="I654" s="50"/>
      <c r="J654" s="50"/>
      <c r="K654" s="51"/>
      <c r="L654" s="50"/>
      <c r="M654" s="50"/>
      <c r="N654" s="50"/>
      <c r="O654" s="50"/>
      <c r="P654" s="52"/>
      <c r="Q654" s="52"/>
    </row>
    <row r="655" spans="7:17" ht="15.75" customHeight="1" x14ac:dyDescent="0.35">
      <c r="G655" s="50"/>
      <c r="H655" s="50"/>
      <c r="I655" s="50"/>
      <c r="J655" s="50"/>
      <c r="K655" s="51"/>
      <c r="L655" s="50"/>
      <c r="M655" s="50"/>
      <c r="N655" s="50"/>
      <c r="O655" s="50"/>
      <c r="P655" s="52"/>
      <c r="Q655" s="52"/>
    </row>
    <row r="656" spans="7:17" ht="15.75" customHeight="1" x14ac:dyDescent="0.35">
      <c r="G656" s="50"/>
      <c r="H656" s="50"/>
      <c r="I656" s="50"/>
      <c r="J656" s="50"/>
      <c r="K656" s="51"/>
      <c r="L656" s="50"/>
      <c r="M656" s="50"/>
      <c r="N656" s="50"/>
      <c r="O656" s="50"/>
      <c r="P656" s="52"/>
      <c r="Q656" s="52"/>
    </row>
    <row r="657" spans="7:17" ht="15.75" customHeight="1" x14ac:dyDescent="0.35">
      <c r="G657" s="50"/>
      <c r="H657" s="50"/>
      <c r="I657" s="50"/>
      <c r="J657" s="50"/>
      <c r="K657" s="51"/>
      <c r="L657" s="50"/>
      <c r="M657" s="50"/>
      <c r="N657" s="50"/>
      <c r="O657" s="50"/>
      <c r="P657" s="52"/>
      <c r="Q657" s="52"/>
    </row>
    <row r="658" spans="7:17" ht="15.75" customHeight="1" x14ac:dyDescent="0.35">
      <c r="G658" s="50"/>
      <c r="H658" s="50"/>
      <c r="I658" s="50"/>
      <c r="J658" s="50"/>
      <c r="K658" s="51"/>
      <c r="L658" s="50"/>
      <c r="M658" s="50"/>
      <c r="N658" s="50"/>
      <c r="O658" s="50"/>
      <c r="P658" s="52"/>
      <c r="Q658" s="52"/>
    </row>
    <row r="659" spans="7:17" ht="15.75" customHeight="1" x14ac:dyDescent="0.35">
      <c r="G659" s="50"/>
      <c r="H659" s="50"/>
      <c r="I659" s="50"/>
      <c r="J659" s="50"/>
      <c r="K659" s="51"/>
      <c r="L659" s="50"/>
      <c r="M659" s="50"/>
      <c r="N659" s="50"/>
      <c r="O659" s="50"/>
      <c r="P659" s="52"/>
      <c r="Q659" s="52"/>
    </row>
    <row r="660" spans="7:17" ht="15.75" customHeight="1" x14ac:dyDescent="0.35">
      <c r="G660" s="50"/>
      <c r="H660" s="50"/>
      <c r="I660" s="50"/>
      <c r="J660" s="50"/>
      <c r="K660" s="51"/>
      <c r="L660" s="50"/>
      <c r="M660" s="50"/>
      <c r="N660" s="50"/>
      <c r="O660" s="50"/>
      <c r="P660" s="52"/>
      <c r="Q660" s="52"/>
    </row>
    <row r="661" spans="7:17" ht="15.75" customHeight="1" x14ac:dyDescent="0.35">
      <c r="G661" s="50"/>
      <c r="H661" s="50"/>
      <c r="I661" s="50"/>
      <c r="J661" s="50"/>
      <c r="K661" s="51"/>
      <c r="L661" s="50"/>
      <c r="M661" s="50"/>
      <c r="N661" s="50"/>
      <c r="O661" s="50"/>
      <c r="P661" s="52"/>
      <c r="Q661" s="52"/>
    </row>
    <row r="662" spans="7:17" ht="15.75" customHeight="1" x14ac:dyDescent="0.35">
      <c r="G662" s="50"/>
      <c r="H662" s="50"/>
      <c r="I662" s="50"/>
      <c r="J662" s="50"/>
      <c r="K662" s="51"/>
      <c r="L662" s="50"/>
      <c r="M662" s="50"/>
      <c r="N662" s="50"/>
      <c r="O662" s="50"/>
      <c r="P662" s="52"/>
      <c r="Q662" s="52"/>
    </row>
    <row r="663" spans="7:17" ht="15.75" customHeight="1" x14ac:dyDescent="0.35">
      <c r="G663" s="50"/>
      <c r="H663" s="50"/>
      <c r="I663" s="50"/>
      <c r="J663" s="50"/>
      <c r="K663" s="51"/>
      <c r="L663" s="50"/>
      <c r="M663" s="50"/>
      <c r="N663" s="50"/>
      <c r="O663" s="50"/>
      <c r="P663" s="52"/>
      <c r="Q663" s="52"/>
    </row>
    <row r="664" spans="7:17" ht="15.75" customHeight="1" x14ac:dyDescent="0.35">
      <c r="G664" s="50"/>
      <c r="H664" s="50"/>
      <c r="I664" s="50"/>
      <c r="J664" s="50"/>
      <c r="K664" s="51"/>
      <c r="L664" s="50"/>
      <c r="M664" s="50"/>
      <c r="N664" s="50"/>
      <c r="O664" s="50"/>
      <c r="P664" s="52"/>
      <c r="Q664" s="52"/>
    </row>
    <row r="665" spans="7:17" ht="15.75" customHeight="1" x14ac:dyDescent="0.35">
      <c r="G665" s="50"/>
      <c r="H665" s="50"/>
      <c r="I665" s="50"/>
      <c r="J665" s="50"/>
      <c r="K665" s="51"/>
      <c r="L665" s="50"/>
      <c r="M665" s="50"/>
      <c r="N665" s="50"/>
      <c r="O665" s="50"/>
      <c r="P665" s="52"/>
      <c r="Q665" s="52"/>
    </row>
    <row r="666" spans="7:17" ht="15.75" customHeight="1" x14ac:dyDescent="0.35">
      <c r="G666" s="50"/>
      <c r="H666" s="50"/>
      <c r="I666" s="50"/>
      <c r="J666" s="50"/>
      <c r="K666" s="51"/>
      <c r="L666" s="50"/>
      <c r="M666" s="50"/>
      <c r="N666" s="50"/>
      <c r="O666" s="50"/>
      <c r="P666" s="52"/>
      <c r="Q666" s="52"/>
    </row>
    <row r="667" spans="7:17" ht="15.75" customHeight="1" x14ac:dyDescent="0.35">
      <c r="G667" s="50"/>
      <c r="H667" s="50"/>
      <c r="I667" s="50"/>
      <c r="J667" s="50"/>
      <c r="K667" s="51"/>
      <c r="L667" s="50"/>
      <c r="M667" s="50"/>
      <c r="N667" s="50"/>
      <c r="O667" s="50"/>
      <c r="P667" s="52"/>
      <c r="Q667" s="52"/>
    </row>
    <row r="668" spans="7:17" ht="15.75" customHeight="1" x14ac:dyDescent="0.35">
      <c r="G668" s="50"/>
      <c r="H668" s="50"/>
      <c r="I668" s="50"/>
      <c r="J668" s="50"/>
      <c r="K668" s="51"/>
      <c r="L668" s="50"/>
      <c r="M668" s="50"/>
      <c r="N668" s="50"/>
      <c r="O668" s="50"/>
      <c r="P668" s="52"/>
      <c r="Q668" s="52"/>
    </row>
    <row r="669" spans="7:17" ht="15.75" customHeight="1" x14ac:dyDescent="0.35">
      <c r="G669" s="50"/>
      <c r="H669" s="50"/>
      <c r="I669" s="50"/>
      <c r="J669" s="50"/>
      <c r="K669" s="51"/>
      <c r="L669" s="50"/>
      <c r="M669" s="50"/>
      <c r="N669" s="50"/>
      <c r="O669" s="50"/>
      <c r="P669" s="52"/>
      <c r="Q669" s="52"/>
    </row>
    <row r="670" spans="7:17" ht="15.75" customHeight="1" x14ac:dyDescent="0.35">
      <c r="G670" s="50"/>
      <c r="H670" s="50"/>
      <c r="I670" s="50"/>
      <c r="J670" s="50"/>
      <c r="K670" s="51"/>
      <c r="L670" s="50"/>
      <c r="M670" s="50"/>
      <c r="N670" s="50"/>
      <c r="O670" s="50"/>
      <c r="P670" s="52"/>
      <c r="Q670" s="52"/>
    </row>
    <row r="671" spans="7:17" ht="15.75" customHeight="1" x14ac:dyDescent="0.35">
      <c r="G671" s="50"/>
      <c r="H671" s="50"/>
      <c r="I671" s="50"/>
      <c r="J671" s="50"/>
      <c r="K671" s="51"/>
      <c r="L671" s="50"/>
      <c r="M671" s="50"/>
      <c r="N671" s="50"/>
      <c r="O671" s="50"/>
      <c r="P671" s="52"/>
      <c r="Q671" s="52"/>
    </row>
    <row r="672" spans="7:17" ht="15.75" customHeight="1" x14ac:dyDescent="0.35">
      <c r="G672" s="50"/>
      <c r="H672" s="50"/>
      <c r="I672" s="50"/>
      <c r="J672" s="50"/>
      <c r="K672" s="51"/>
      <c r="L672" s="50"/>
      <c r="M672" s="50"/>
      <c r="N672" s="50"/>
      <c r="O672" s="50"/>
      <c r="P672" s="52"/>
      <c r="Q672" s="52"/>
    </row>
    <row r="673" spans="7:17" ht="15.75" customHeight="1" x14ac:dyDescent="0.35">
      <c r="G673" s="50"/>
      <c r="H673" s="50"/>
      <c r="I673" s="50"/>
      <c r="J673" s="50"/>
      <c r="K673" s="51"/>
      <c r="L673" s="50"/>
      <c r="M673" s="50"/>
      <c r="N673" s="50"/>
      <c r="O673" s="50"/>
      <c r="P673" s="52"/>
      <c r="Q673" s="52"/>
    </row>
    <row r="674" spans="7:17" ht="15.75" customHeight="1" x14ac:dyDescent="0.35">
      <c r="G674" s="50"/>
      <c r="H674" s="50"/>
      <c r="I674" s="50"/>
      <c r="J674" s="50"/>
      <c r="K674" s="51"/>
      <c r="L674" s="50"/>
      <c r="M674" s="50"/>
      <c r="N674" s="50"/>
      <c r="O674" s="50"/>
      <c r="P674" s="52"/>
      <c r="Q674" s="52"/>
    </row>
    <row r="675" spans="7:17" ht="15.75" customHeight="1" x14ac:dyDescent="0.35">
      <c r="G675" s="50"/>
      <c r="H675" s="50"/>
      <c r="I675" s="50"/>
      <c r="J675" s="50"/>
      <c r="K675" s="51"/>
      <c r="L675" s="50"/>
      <c r="M675" s="50"/>
      <c r="N675" s="50"/>
      <c r="O675" s="50"/>
      <c r="P675" s="52"/>
      <c r="Q675" s="52"/>
    </row>
    <row r="676" spans="7:17" ht="15.75" customHeight="1" x14ac:dyDescent="0.35">
      <c r="G676" s="50"/>
      <c r="H676" s="50"/>
      <c r="I676" s="50"/>
      <c r="J676" s="50"/>
      <c r="K676" s="51"/>
      <c r="L676" s="50"/>
      <c r="M676" s="50"/>
      <c r="N676" s="50"/>
      <c r="O676" s="50"/>
      <c r="P676" s="52"/>
      <c r="Q676" s="52"/>
    </row>
    <row r="677" spans="7:17" ht="15.75" customHeight="1" x14ac:dyDescent="0.35">
      <c r="G677" s="50"/>
      <c r="H677" s="50"/>
      <c r="I677" s="50"/>
      <c r="J677" s="50"/>
      <c r="K677" s="51"/>
      <c r="L677" s="50"/>
      <c r="M677" s="50"/>
      <c r="N677" s="50"/>
      <c r="O677" s="50"/>
      <c r="P677" s="52"/>
      <c r="Q677" s="52"/>
    </row>
    <row r="678" spans="7:17" ht="15.75" customHeight="1" x14ac:dyDescent="0.35">
      <c r="G678" s="50"/>
      <c r="H678" s="50"/>
      <c r="I678" s="50"/>
      <c r="J678" s="50"/>
      <c r="K678" s="51"/>
      <c r="L678" s="50"/>
      <c r="M678" s="50"/>
      <c r="N678" s="50"/>
      <c r="O678" s="50"/>
      <c r="P678" s="52"/>
      <c r="Q678" s="52"/>
    </row>
    <row r="679" spans="7:17" ht="15.75" customHeight="1" x14ac:dyDescent="0.35">
      <c r="G679" s="50"/>
      <c r="H679" s="50"/>
      <c r="I679" s="50"/>
      <c r="J679" s="50"/>
      <c r="K679" s="51"/>
      <c r="L679" s="50"/>
      <c r="M679" s="50"/>
      <c r="N679" s="50"/>
      <c r="O679" s="50"/>
      <c r="P679" s="52"/>
      <c r="Q679" s="52"/>
    </row>
    <row r="680" spans="7:17" ht="15.75" customHeight="1" x14ac:dyDescent="0.35">
      <c r="G680" s="50"/>
      <c r="H680" s="50"/>
      <c r="I680" s="50"/>
      <c r="J680" s="50"/>
      <c r="K680" s="51"/>
      <c r="L680" s="50"/>
      <c r="M680" s="50"/>
      <c r="N680" s="50"/>
      <c r="O680" s="50"/>
      <c r="P680" s="52"/>
      <c r="Q680" s="52"/>
    </row>
    <row r="681" spans="7:17" ht="15.75" customHeight="1" x14ac:dyDescent="0.35">
      <c r="G681" s="50"/>
      <c r="H681" s="50"/>
      <c r="I681" s="50"/>
      <c r="J681" s="50"/>
      <c r="K681" s="51"/>
      <c r="L681" s="50"/>
      <c r="M681" s="50"/>
      <c r="N681" s="50"/>
      <c r="O681" s="50"/>
      <c r="P681" s="52"/>
      <c r="Q681" s="52"/>
    </row>
    <row r="682" spans="7:17" ht="15.75" customHeight="1" x14ac:dyDescent="0.35">
      <c r="G682" s="50"/>
      <c r="H682" s="50"/>
      <c r="I682" s="50"/>
      <c r="J682" s="50"/>
      <c r="K682" s="51"/>
      <c r="L682" s="50"/>
      <c r="M682" s="50"/>
      <c r="N682" s="50"/>
      <c r="O682" s="50"/>
      <c r="P682" s="52"/>
      <c r="Q682" s="52"/>
    </row>
    <row r="683" spans="7:17" ht="15.75" customHeight="1" x14ac:dyDescent="0.35">
      <c r="G683" s="50"/>
      <c r="H683" s="50"/>
      <c r="I683" s="50"/>
      <c r="J683" s="50"/>
      <c r="K683" s="51"/>
      <c r="L683" s="50"/>
      <c r="M683" s="50"/>
      <c r="N683" s="50"/>
      <c r="O683" s="50"/>
      <c r="P683" s="52"/>
      <c r="Q683" s="52"/>
    </row>
    <row r="684" spans="7:17" ht="15.75" customHeight="1" x14ac:dyDescent="0.35">
      <c r="G684" s="50"/>
      <c r="H684" s="50"/>
      <c r="I684" s="50"/>
      <c r="J684" s="50"/>
      <c r="K684" s="51"/>
      <c r="L684" s="50"/>
      <c r="M684" s="50"/>
      <c r="N684" s="50"/>
      <c r="O684" s="50"/>
      <c r="P684" s="52"/>
      <c r="Q684" s="52"/>
    </row>
    <row r="685" spans="7:17" ht="15.75" customHeight="1" x14ac:dyDescent="0.35">
      <c r="G685" s="50"/>
      <c r="H685" s="50"/>
      <c r="I685" s="50"/>
      <c r="J685" s="50"/>
      <c r="K685" s="51"/>
      <c r="L685" s="50"/>
      <c r="M685" s="50"/>
      <c r="N685" s="50"/>
      <c r="O685" s="50"/>
      <c r="P685" s="52"/>
      <c r="Q685" s="52"/>
    </row>
    <row r="686" spans="7:17" ht="15.75" customHeight="1" x14ac:dyDescent="0.35">
      <c r="G686" s="50"/>
      <c r="H686" s="50"/>
      <c r="I686" s="50"/>
      <c r="J686" s="50"/>
      <c r="K686" s="51"/>
      <c r="L686" s="50"/>
      <c r="M686" s="50"/>
      <c r="N686" s="50"/>
      <c r="O686" s="50"/>
      <c r="P686" s="52"/>
      <c r="Q686" s="52"/>
    </row>
    <row r="687" spans="7:17" ht="15.75" customHeight="1" x14ac:dyDescent="0.35">
      <c r="G687" s="50"/>
      <c r="H687" s="50"/>
      <c r="I687" s="50"/>
      <c r="J687" s="50"/>
      <c r="K687" s="51"/>
      <c r="L687" s="50"/>
      <c r="M687" s="50"/>
      <c r="N687" s="50"/>
      <c r="O687" s="50"/>
      <c r="P687" s="52"/>
      <c r="Q687" s="52"/>
    </row>
    <row r="688" spans="7:17" ht="15.75" customHeight="1" x14ac:dyDescent="0.35">
      <c r="G688" s="50"/>
      <c r="H688" s="50"/>
      <c r="I688" s="50"/>
      <c r="J688" s="50"/>
      <c r="K688" s="51"/>
      <c r="L688" s="50"/>
      <c r="M688" s="50"/>
      <c r="N688" s="50"/>
      <c r="O688" s="50"/>
      <c r="P688" s="52"/>
      <c r="Q688" s="52"/>
    </row>
    <row r="689" spans="7:17" ht="15.75" customHeight="1" x14ac:dyDescent="0.35">
      <c r="G689" s="50"/>
      <c r="H689" s="50"/>
      <c r="I689" s="50"/>
      <c r="J689" s="50"/>
      <c r="K689" s="51"/>
      <c r="L689" s="50"/>
      <c r="M689" s="50"/>
      <c r="N689" s="50"/>
      <c r="O689" s="50"/>
      <c r="P689" s="52"/>
      <c r="Q689" s="52"/>
    </row>
    <row r="690" spans="7:17" ht="15.75" customHeight="1" x14ac:dyDescent="0.35">
      <c r="G690" s="50"/>
      <c r="H690" s="50"/>
      <c r="I690" s="50"/>
      <c r="J690" s="50"/>
      <c r="K690" s="51"/>
      <c r="L690" s="50"/>
      <c r="M690" s="50"/>
      <c r="N690" s="50"/>
      <c r="O690" s="50"/>
      <c r="P690" s="52"/>
      <c r="Q690" s="52"/>
    </row>
    <row r="691" spans="7:17" ht="15.75" customHeight="1" x14ac:dyDescent="0.35">
      <c r="G691" s="50"/>
      <c r="H691" s="50"/>
      <c r="I691" s="50"/>
      <c r="J691" s="50"/>
      <c r="K691" s="51"/>
      <c r="L691" s="50"/>
      <c r="M691" s="50"/>
      <c r="N691" s="50"/>
      <c r="O691" s="50"/>
      <c r="P691" s="52"/>
      <c r="Q691" s="52"/>
    </row>
    <row r="692" spans="7:17" ht="15.75" customHeight="1" x14ac:dyDescent="0.35">
      <c r="G692" s="50"/>
      <c r="H692" s="50"/>
      <c r="I692" s="50"/>
      <c r="J692" s="50"/>
      <c r="K692" s="51"/>
      <c r="L692" s="50"/>
      <c r="M692" s="50"/>
      <c r="N692" s="50"/>
      <c r="O692" s="50"/>
      <c r="P692" s="52"/>
      <c r="Q692" s="52"/>
    </row>
    <row r="693" spans="7:17" ht="15.75" customHeight="1" x14ac:dyDescent="0.35">
      <c r="G693" s="50"/>
      <c r="H693" s="50"/>
      <c r="I693" s="50"/>
      <c r="J693" s="50"/>
      <c r="K693" s="51"/>
      <c r="L693" s="50"/>
      <c r="M693" s="50"/>
      <c r="N693" s="50"/>
      <c r="O693" s="50"/>
      <c r="P693" s="52"/>
      <c r="Q693" s="52"/>
    </row>
    <row r="694" spans="7:17" ht="15.75" customHeight="1" x14ac:dyDescent="0.35">
      <c r="G694" s="50"/>
      <c r="H694" s="50"/>
      <c r="I694" s="50"/>
      <c r="J694" s="50"/>
      <c r="K694" s="51"/>
      <c r="L694" s="50"/>
      <c r="M694" s="50"/>
      <c r="N694" s="50"/>
      <c r="O694" s="50"/>
      <c r="P694" s="52"/>
      <c r="Q694" s="52"/>
    </row>
    <row r="695" spans="7:17" ht="15.75" customHeight="1" x14ac:dyDescent="0.35">
      <c r="G695" s="50"/>
      <c r="H695" s="50"/>
      <c r="I695" s="50"/>
      <c r="J695" s="50"/>
      <c r="K695" s="51"/>
      <c r="L695" s="50"/>
      <c r="M695" s="50"/>
      <c r="N695" s="50"/>
      <c r="O695" s="50"/>
      <c r="P695" s="52"/>
      <c r="Q695" s="52"/>
    </row>
    <row r="696" spans="7:17" ht="15.75" customHeight="1" x14ac:dyDescent="0.35">
      <c r="G696" s="50"/>
      <c r="H696" s="50"/>
      <c r="I696" s="50"/>
      <c r="J696" s="50"/>
      <c r="K696" s="51"/>
      <c r="L696" s="50"/>
      <c r="M696" s="50"/>
      <c r="N696" s="50"/>
      <c r="O696" s="50"/>
      <c r="P696" s="52"/>
      <c r="Q696" s="52"/>
    </row>
    <row r="697" spans="7:17" ht="15.75" customHeight="1" x14ac:dyDescent="0.35">
      <c r="G697" s="50"/>
      <c r="H697" s="50"/>
      <c r="I697" s="50"/>
      <c r="J697" s="50"/>
      <c r="K697" s="51"/>
      <c r="L697" s="50"/>
      <c r="M697" s="50"/>
      <c r="N697" s="50"/>
      <c r="O697" s="50"/>
      <c r="P697" s="52"/>
      <c r="Q697" s="52"/>
    </row>
    <row r="698" spans="7:17" ht="15.75" customHeight="1" x14ac:dyDescent="0.35">
      <c r="G698" s="50"/>
      <c r="H698" s="50"/>
      <c r="I698" s="50"/>
      <c r="J698" s="50"/>
      <c r="K698" s="51"/>
      <c r="L698" s="50"/>
      <c r="M698" s="50"/>
      <c r="N698" s="50"/>
      <c r="O698" s="50"/>
      <c r="P698" s="52"/>
      <c r="Q698" s="52"/>
    </row>
    <row r="699" spans="7:17" ht="15.75" customHeight="1" x14ac:dyDescent="0.35">
      <c r="G699" s="50"/>
      <c r="H699" s="50"/>
      <c r="I699" s="50"/>
      <c r="J699" s="50"/>
      <c r="K699" s="51"/>
      <c r="L699" s="50"/>
      <c r="M699" s="50"/>
      <c r="N699" s="50"/>
      <c r="O699" s="50"/>
      <c r="P699" s="52"/>
      <c r="Q699" s="52"/>
    </row>
    <row r="700" spans="7:17" ht="15.75" customHeight="1" x14ac:dyDescent="0.35">
      <c r="G700" s="50"/>
      <c r="H700" s="50"/>
      <c r="I700" s="50"/>
      <c r="J700" s="50"/>
      <c r="K700" s="51"/>
      <c r="L700" s="50"/>
      <c r="M700" s="50"/>
      <c r="N700" s="50"/>
      <c r="O700" s="50"/>
      <c r="P700" s="52"/>
      <c r="Q700" s="52"/>
    </row>
    <row r="701" spans="7:17" ht="15.75" customHeight="1" x14ac:dyDescent="0.35">
      <c r="G701" s="50"/>
      <c r="H701" s="50"/>
      <c r="I701" s="50"/>
      <c r="J701" s="50"/>
      <c r="K701" s="51"/>
      <c r="L701" s="50"/>
      <c r="M701" s="50"/>
      <c r="N701" s="50"/>
      <c r="O701" s="50"/>
      <c r="P701" s="52"/>
      <c r="Q701" s="52"/>
    </row>
    <row r="702" spans="7:17" ht="15.75" customHeight="1" x14ac:dyDescent="0.35">
      <c r="G702" s="50"/>
      <c r="H702" s="50"/>
      <c r="I702" s="50"/>
      <c r="J702" s="50"/>
      <c r="K702" s="51"/>
      <c r="L702" s="50"/>
      <c r="M702" s="50"/>
      <c r="N702" s="50"/>
      <c r="O702" s="50"/>
      <c r="P702" s="52"/>
      <c r="Q702" s="52"/>
    </row>
    <row r="703" spans="7:17" ht="15.75" customHeight="1" x14ac:dyDescent="0.35">
      <c r="G703" s="50"/>
      <c r="H703" s="50"/>
      <c r="I703" s="50"/>
      <c r="J703" s="50"/>
      <c r="K703" s="51"/>
      <c r="L703" s="50"/>
      <c r="M703" s="50"/>
      <c r="N703" s="50"/>
      <c r="O703" s="50"/>
      <c r="P703" s="52"/>
      <c r="Q703" s="52"/>
    </row>
    <row r="704" spans="7:17" ht="15.75" customHeight="1" x14ac:dyDescent="0.35">
      <c r="G704" s="50"/>
      <c r="H704" s="50"/>
      <c r="I704" s="50"/>
      <c r="J704" s="50"/>
      <c r="K704" s="51"/>
      <c r="L704" s="50"/>
      <c r="M704" s="50"/>
      <c r="N704" s="50"/>
      <c r="O704" s="50"/>
      <c r="P704" s="52"/>
      <c r="Q704" s="52"/>
    </row>
    <row r="705" spans="7:17" ht="15.75" customHeight="1" x14ac:dyDescent="0.35">
      <c r="G705" s="50"/>
      <c r="H705" s="50"/>
      <c r="I705" s="50"/>
      <c r="J705" s="50"/>
      <c r="K705" s="51"/>
      <c r="L705" s="50"/>
      <c r="M705" s="50"/>
      <c r="N705" s="50"/>
      <c r="O705" s="50"/>
      <c r="P705" s="52"/>
      <c r="Q705" s="52"/>
    </row>
    <row r="706" spans="7:17" ht="15.75" customHeight="1" x14ac:dyDescent="0.35">
      <c r="G706" s="50"/>
      <c r="H706" s="50"/>
      <c r="I706" s="50"/>
      <c r="J706" s="50"/>
      <c r="K706" s="51"/>
      <c r="L706" s="50"/>
      <c r="M706" s="50"/>
      <c r="N706" s="50"/>
      <c r="O706" s="50"/>
      <c r="P706" s="52"/>
      <c r="Q706" s="52"/>
    </row>
    <row r="707" spans="7:17" ht="15.75" customHeight="1" x14ac:dyDescent="0.35">
      <c r="G707" s="50"/>
      <c r="H707" s="50"/>
      <c r="I707" s="50"/>
      <c r="J707" s="50"/>
      <c r="K707" s="51"/>
      <c r="L707" s="50"/>
      <c r="M707" s="50"/>
      <c r="N707" s="50"/>
      <c r="O707" s="50"/>
      <c r="P707" s="52"/>
      <c r="Q707" s="52"/>
    </row>
    <row r="708" spans="7:17" ht="15.75" customHeight="1" x14ac:dyDescent="0.35">
      <c r="G708" s="50"/>
      <c r="H708" s="50"/>
      <c r="I708" s="50"/>
      <c r="J708" s="50"/>
      <c r="K708" s="51"/>
      <c r="L708" s="50"/>
      <c r="M708" s="50"/>
      <c r="N708" s="50"/>
      <c r="O708" s="50"/>
      <c r="P708" s="52"/>
      <c r="Q708" s="52"/>
    </row>
    <row r="709" spans="7:17" ht="15.75" customHeight="1" x14ac:dyDescent="0.35">
      <c r="G709" s="50"/>
      <c r="H709" s="50"/>
      <c r="I709" s="50"/>
      <c r="J709" s="50"/>
      <c r="K709" s="51"/>
      <c r="L709" s="50"/>
      <c r="M709" s="50"/>
      <c r="N709" s="50"/>
      <c r="O709" s="50"/>
      <c r="P709" s="52"/>
      <c r="Q709" s="52"/>
    </row>
    <row r="710" spans="7:17" ht="15.75" customHeight="1" x14ac:dyDescent="0.35">
      <c r="G710" s="50"/>
      <c r="H710" s="50"/>
      <c r="I710" s="50"/>
      <c r="J710" s="50"/>
      <c r="K710" s="51"/>
      <c r="L710" s="50"/>
      <c r="M710" s="50"/>
      <c r="N710" s="50"/>
      <c r="O710" s="50"/>
      <c r="P710" s="52"/>
      <c r="Q710" s="52"/>
    </row>
    <row r="711" spans="7:17" ht="15.75" customHeight="1" x14ac:dyDescent="0.35">
      <c r="G711" s="50"/>
      <c r="H711" s="50"/>
      <c r="I711" s="50"/>
      <c r="J711" s="50"/>
      <c r="K711" s="51"/>
      <c r="L711" s="50"/>
      <c r="M711" s="50"/>
      <c r="N711" s="50"/>
      <c r="O711" s="50"/>
      <c r="P711" s="52"/>
      <c r="Q711" s="52"/>
    </row>
    <row r="712" spans="7:17" ht="15.75" customHeight="1" x14ac:dyDescent="0.35">
      <c r="G712" s="50"/>
      <c r="H712" s="50"/>
      <c r="I712" s="50"/>
      <c r="J712" s="50"/>
      <c r="K712" s="51"/>
      <c r="L712" s="50"/>
      <c r="M712" s="50"/>
      <c r="N712" s="50"/>
      <c r="O712" s="50"/>
      <c r="P712" s="52"/>
      <c r="Q712" s="52"/>
    </row>
    <row r="713" spans="7:17" ht="15.75" customHeight="1" x14ac:dyDescent="0.35">
      <c r="G713" s="50"/>
      <c r="H713" s="50"/>
      <c r="I713" s="50"/>
      <c r="J713" s="50"/>
      <c r="K713" s="51"/>
      <c r="L713" s="50"/>
      <c r="M713" s="50"/>
      <c r="N713" s="50"/>
      <c r="O713" s="50"/>
      <c r="P713" s="52"/>
      <c r="Q713" s="52"/>
    </row>
    <row r="714" spans="7:17" ht="15.75" customHeight="1" x14ac:dyDescent="0.35">
      <c r="G714" s="50"/>
      <c r="H714" s="50"/>
      <c r="I714" s="50"/>
      <c r="J714" s="50"/>
      <c r="K714" s="51"/>
      <c r="L714" s="50"/>
      <c r="M714" s="50"/>
      <c r="N714" s="50"/>
      <c r="O714" s="50"/>
      <c r="P714" s="52"/>
      <c r="Q714" s="52"/>
    </row>
    <row r="715" spans="7:17" ht="15.75" customHeight="1" x14ac:dyDescent="0.35">
      <c r="G715" s="50"/>
      <c r="H715" s="50"/>
      <c r="I715" s="50"/>
      <c r="J715" s="50"/>
      <c r="K715" s="51"/>
      <c r="L715" s="50"/>
      <c r="M715" s="50"/>
      <c r="N715" s="50"/>
      <c r="O715" s="50"/>
      <c r="P715" s="52"/>
      <c r="Q715" s="52"/>
    </row>
    <row r="716" spans="7:17" ht="15.75" customHeight="1" x14ac:dyDescent="0.35">
      <c r="G716" s="50"/>
      <c r="H716" s="50"/>
      <c r="I716" s="50"/>
      <c r="J716" s="50"/>
      <c r="K716" s="51"/>
      <c r="L716" s="50"/>
      <c r="M716" s="50"/>
      <c r="N716" s="50"/>
      <c r="O716" s="50"/>
      <c r="P716" s="52"/>
      <c r="Q716" s="52"/>
    </row>
    <row r="717" spans="7:17" ht="15.75" customHeight="1" x14ac:dyDescent="0.35">
      <c r="G717" s="50"/>
      <c r="H717" s="50"/>
      <c r="I717" s="50"/>
      <c r="J717" s="50"/>
      <c r="K717" s="51"/>
      <c r="L717" s="50"/>
      <c r="M717" s="50"/>
      <c r="N717" s="50"/>
      <c r="O717" s="50"/>
      <c r="P717" s="52"/>
      <c r="Q717" s="52"/>
    </row>
    <row r="718" spans="7:17" ht="15.75" customHeight="1" x14ac:dyDescent="0.35">
      <c r="G718" s="50"/>
      <c r="H718" s="50"/>
      <c r="I718" s="50"/>
      <c r="J718" s="50"/>
      <c r="K718" s="51"/>
      <c r="L718" s="50"/>
      <c r="M718" s="50"/>
      <c r="N718" s="50"/>
      <c r="O718" s="50"/>
      <c r="P718" s="52"/>
      <c r="Q718" s="52"/>
    </row>
    <row r="719" spans="7:17" ht="15.75" customHeight="1" x14ac:dyDescent="0.35">
      <c r="G719" s="50"/>
      <c r="H719" s="50"/>
      <c r="I719" s="50"/>
      <c r="J719" s="50"/>
      <c r="K719" s="51"/>
      <c r="L719" s="50"/>
      <c r="M719" s="50"/>
      <c r="N719" s="50"/>
      <c r="O719" s="50"/>
      <c r="P719" s="52"/>
      <c r="Q719" s="52"/>
    </row>
    <row r="720" spans="7:17" ht="15.75" customHeight="1" x14ac:dyDescent="0.35">
      <c r="G720" s="50"/>
      <c r="H720" s="50"/>
      <c r="I720" s="50"/>
      <c r="J720" s="50"/>
      <c r="K720" s="51"/>
      <c r="L720" s="50"/>
      <c r="M720" s="50"/>
      <c r="N720" s="50"/>
      <c r="O720" s="50"/>
      <c r="P720" s="52"/>
      <c r="Q720" s="52"/>
    </row>
    <row r="721" spans="7:17" ht="15.75" customHeight="1" x14ac:dyDescent="0.35">
      <c r="G721" s="50"/>
      <c r="H721" s="50"/>
      <c r="I721" s="50"/>
      <c r="J721" s="50"/>
      <c r="K721" s="51"/>
      <c r="L721" s="50"/>
      <c r="M721" s="50"/>
      <c r="N721" s="50"/>
      <c r="O721" s="50"/>
      <c r="P721" s="52"/>
      <c r="Q721" s="52"/>
    </row>
    <row r="722" spans="7:17" ht="15.75" customHeight="1" x14ac:dyDescent="0.35">
      <c r="G722" s="50"/>
      <c r="H722" s="50"/>
      <c r="I722" s="50"/>
      <c r="J722" s="50"/>
      <c r="K722" s="51"/>
      <c r="L722" s="50"/>
      <c r="M722" s="50"/>
      <c r="N722" s="50"/>
      <c r="O722" s="50"/>
      <c r="P722" s="52"/>
      <c r="Q722" s="52"/>
    </row>
    <row r="723" spans="7:17" ht="15.75" customHeight="1" x14ac:dyDescent="0.35">
      <c r="G723" s="50"/>
      <c r="H723" s="50"/>
      <c r="I723" s="50"/>
      <c r="J723" s="50"/>
      <c r="K723" s="51"/>
      <c r="L723" s="50"/>
      <c r="M723" s="50"/>
      <c r="N723" s="50"/>
      <c r="O723" s="50"/>
      <c r="P723" s="52"/>
      <c r="Q723" s="52"/>
    </row>
    <row r="724" spans="7:17" ht="15.75" customHeight="1" x14ac:dyDescent="0.35">
      <c r="G724" s="50"/>
      <c r="H724" s="50"/>
      <c r="I724" s="50"/>
      <c r="J724" s="50"/>
      <c r="K724" s="51"/>
      <c r="L724" s="50"/>
      <c r="M724" s="50"/>
      <c r="N724" s="50"/>
      <c r="O724" s="50"/>
      <c r="P724" s="52"/>
      <c r="Q724" s="52"/>
    </row>
    <row r="725" spans="7:17" ht="15.75" customHeight="1" x14ac:dyDescent="0.35">
      <c r="G725" s="50"/>
      <c r="H725" s="50"/>
      <c r="I725" s="50"/>
      <c r="J725" s="50"/>
      <c r="K725" s="51"/>
      <c r="L725" s="50"/>
      <c r="M725" s="50"/>
      <c r="N725" s="50"/>
      <c r="O725" s="50"/>
      <c r="P725" s="52"/>
      <c r="Q725" s="52"/>
    </row>
    <row r="726" spans="7:17" ht="15.75" customHeight="1" x14ac:dyDescent="0.35">
      <c r="G726" s="50"/>
      <c r="H726" s="50"/>
      <c r="I726" s="50"/>
      <c r="J726" s="50"/>
      <c r="K726" s="51"/>
      <c r="L726" s="50"/>
      <c r="M726" s="50"/>
      <c r="N726" s="50"/>
      <c r="O726" s="50"/>
      <c r="P726" s="52"/>
      <c r="Q726" s="52"/>
    </row>
    <row r="727" spans="7:17" ht="15.75" customHeight="1" x14ac:dyDescent="0.35">
      <c r="G727" s="50"/>
      <c r="H727" s="50"/>
      <c r="I727" s="50"/>
      <c r="J727" s="50"/>
      <c r="K727" s="51"/>
      <c r="L727" s="50"/>
      <c r="M727" s="50"/>
      <c r="N727" s="50"/>
      <c r="O727" s="50"/>
      <c r="P727" s="52"/>
      <c r="Q727" s="52"/>
    </row>
    <row r="728" spans="7:17" ht="15.75" customHeight="1" x14ac:dyDescent="0.35">
      <c r="G728" s="50"/>
      <c r="H728" s="50"/>
      <c r="I728" s="50"/>
      <c r="J728" s="50"/>
      <c r="K728" s="51"/>
      <c r="L728" s="50"/>
      <c r="M728" s="50"/>
      <c r="N728" s="50"/>
      <c r="O728" s="50"/>
      <c r="P728" s="52"/>
      <c r="Q728" s="52"/>
    </row>
    <row r="729" spans="7:17" ht="15.75" customHeight="1" x14ac:dyDescent="0.35">
      <c r="G729" s="50"/>
      <c r="H729" s="50"/>
      <c r="I729" s="50"/>
      <c r="J729" s="50"/>
      <c r="K729" s="51"/>
      <c r="L729" s="50"/>
      <c r="M729" s="50"/>
      <c r="N729" s="50"/>
      <c r="O729" s="50"/>
      <c r="P729" s="52"/>
      <c r="Q729" s="52"/>
    </row>
    <row r="730" spans="7:17" ht="15.75" customHeight="1" x14ac:dyDescent="0.35">
      <c r="G730" s="50"/>
      <c r="H730" s="50"/>
      <c r="I730" s="50"/>
      <c r="J730" s="50"/>
      <c r="K730" s="51"/>
      <c r="L730" s="50"/>
      <c r="M730" s="50"/>
      <c r="N730" s="50"/>
      <c r="O730" s="50"/>
      <c r="P730" s="52"/>
      <c r="Q730" s="52"/>
    </row>
    <row r="731" spans="7:17" ht="15.75" customHeight="1" x14ac:dyDescent="0.35">
      <c r="G731" s="50"/>
      <c r="H731" s="50"/>
      <c r="I731" s="50"/>
      <c r="J731" s="50"/>
      <c r="K731" s="51"/>
      <c r="L731" s="50"/>
      <c r="M731" s="50"/>
      <c r="N731" s="50"/>
      <c r="O731" s="50"/>
      <c r="P731" s="52"/>
      <c r="Q731" s="52"/>
    </row>
    <row r="732" spans="7:17" ht="15.75" customHeight="1" x14ac:dyDescent="0.35">
      <c r="G732" s="50"/>
      <c r="H732" s="50"/>
      <c r="I732" s="50"/>
      <c r="J732" s="50"/>
      <c r="K732" s="51"/>
      <c r="L732" s="50"/>
      <c r="M732" s="50"/>
      <c r="N732" s="50"/>
      <c r="O732" s="50"/>
      <c r="P732" s="52"/>
      <c r="Q732" s="52"/>
    </row>
    <row r="733" spans="7:17" ht="15.75" customHeight="1" x14ac:dyDescent="0.35">
      <c r="G733" s="50"/>
      <c r="H733" s="50"/>
      <c r="I733" s="50"/>
      <c r="J733" s="50"/>
      <c r="K733" s="51"/>
      <c r="L733" s="50"/>
      <c r="M733" s="50"/>
      <c r="N733" s="50"/>
      <c r="O733" s="50"/>
      <c r="P733" s="52"/>
      <c r="Q733" s="52"/>
    </row>
    <row r="734" spans="7:17" ht="15.75" customHeight="1" x14ac:dyDescent="0.35">
      <c r="G734" s="50"/>
      <c r="H734" s="50"/>
      <c r="I734" s="50"/>
      <c r="J734" s="50"/>
      <c r="K734" s="51"/>
      <c r="L734" s="50"/>
      <c r="M734" s="50"/>
      <c r="N734" s="50"/>
      <c r="O734" s="50"/>
      <c r="P734" s="52"/>
      <c r="Q734" s="52"/>
    </row>
    <row r="735" spans="7:17" ht="15.75" customHeight="1" x14ac:dyDescent="0.35">
      <c r="G735" s="50"/>
      <c r="H735" s="50"/>
      <c r="I735" s="50"/>
      <c r="J735" s="50"/>
      <c r="K735" s="51"/>
      <c r="L735" s="50"/>
      <c r="M735" s="50"/>
      <c r="N735" s="50"/>
      <c r="O735" s="50"/>
      <c r="P735" s="52"/>
      <c r="Q735" s="52"/>
    </row>
    <row r="736" spans="7:17" ht="15.75" customHeight="1" x14ac:dyDescent="0.35">
      <c r="G736" s="50"/>
      <c r="H736" s="50"/>
      <c r="I736" s="50"/>
      <c r="J736" s="50"/>
      <c r="K736" s="51"/>
      <c r="L736" s="50"/>
      <c r="M736" s="50"/>
      <c r="N736" s="50"/>
      <c r="O736" s="50"/>
      <c r="P736" s="52"/>
      <c r="Q736" s="52"/>
    </row>
    <row r="737" spans="7:17" ht="15.75" customHeight="1" x14ac:dyDescent="0.35">
      <c r="G737" s="50"/>
      <c r="H737" s="50"/>
      <c r="I737" s="50"/>
      <c r="J737" s="50"/>
      <c r="K737" s="51"/>
      <c r="L737" s="50"/>
      <c r="M737" s="50"/>
      <c r="N737" s="50"/>
      <c r="O737" s="50"/>
      <c r="P737" s="52"/>
      <c r="Q737" s="52"/>
    </row>
    <row r="738" spans="7:17" ht="15.75" customHeight="1" x14ac:dyDescent="0.35">
      <c r="G738" s="50"/>
      <c r="H738" s="50"/>
      <c r="I738" s="50"/>
      <c r="J738" s="50"/>
      <c r="K738" s="51"/>
      <c r="L738" s="50"/>
      <c r="M738" s="50"/>
      <c r="N738" s="50"/>
      <c r="O738" s="50"/>
      <c r="P738" s="52"/>
      <c r="Q738" s="52"/>
    </row>
    <row r="739" spans="7:17" ht="15.75" customHeight="1" x14ac:dyDescent="0.35">
      <c r="G739" s="50"/>
      <c r="H739" s="50"/>
      <c r="I739" s="50"/>
      <c r="J739" s="50"/>
      <c r="K739" s="51"/>
      <c r="L739" s="50"/>
      <c r="M739" s="50"/>
      <c r="N739" s="50"/>
      <c r="O739" s="50"/>
      <c r="P739" s="52"/>
      <c r="Q739" s="52"/>
    </row>
    <row r="740" spans="7:17" ht="15.75" customHeight="1" x14ac:dyDescent="0.35">
      <c r="G740" s="50"/>
      <c r="H740" s="50"/>
      <c r="I740" s="50"/>
      <c r="J740" s="50"/>
      <c r="K740" s="51"/>
      <c r="L740" s="50"/>
      <c r="M740" s="50"/>
      <c r="N740" s="50"/>
      <c r="O740" s="50"/>
      <c r="P740" s="52"/>
      <c r="Q740" s="52"/>
    </row>
    <row r="741" spans="7:17" ht="15.75" customHeight="1" x14ac:dyDescent="0.35">
      <c r="G741" s="50"/>
      <c r="H741" s="50"/>
      <c r="I741" s="50"/>
      <c r="J741" s="50"/>
      <c r="K741" s="51"/>
      <c r="L741" s="50"/>
      <c r="M741" s="50"/>
      <c r="N741" s="50"/>
      <c r="O741" s="50"/>
      <c r="P741" s="52"/>
      <c r="Q741" s="52"/>
    </row>
    <row r="742" spans="7:17" ht="15.75" customHeight="1" x14ac:dyDescent="0.35">
      <c r="G742" s="50"/>
      <c r="H742" s="50"/>
      <c r="I742" s="50"/>
      <c r="J742" s="50"/>
      <c r="K742" s="51"/>
      <c r="L742" s="50"/>
      <c r="M742" s="50"/>
      <c r="N742" s="50"/>
      <c r="O742" s="50"/>
      <c r="P742" s="52"/>
      <c r="Q742" s="52"/>
    </row>
    <row r="743" spans="7:17" ht="15.75" customHeight="1" x14ac:dyDescent="0.35">
      <c r="G743" s="50"/>
      <c r="H743" s="50"/>
      <c r="I743" s="50"/>
      <c r="J743" s="50"/>
      <c r="K743" s="51"/>
      <c r="L743" s="50"/>
      <c r="M743" s="50"/>
      <c r="N743" s="50"/>
      <c r="O743" s="50"/>
      <c r="P743" s="52"/>
      <c r="Q743" s="52"/>
    </row>
    <row r="744" spans="7:17" ht="15.75" customHeight="1" x14ac:dyDescent="0.35">
      <c r="G744" s="50"/>
      <c r="H744" s="50"/>
      <c r="I744" s="50"/>
      <c r="J744" s="50"/>
      <c r="K744" s="51"/>
      <c r="L744" s="50"/>
      <c r="M744" s="50"/>
      <c r="N744" s="50"/>
      <c r="O744" s="50"/>
      <c r="P744" s="52"/>
      <c r="Q744" s="52"/>
    </row>
    <row r="745" spans="7:17" ht="15.75" customHeight="1" x14ac:dyDescent="0.35">
      <c r="G745" s="50"/>
      <c r="H745" s="50"/>
      <c r="I745" s="50"/>
      <c r="J745" s="50"/>
      <c r="K745" s="51"/>
      <c r="L745" s="50"/>
      <c r="M745" s="50"/>
      <c r="N745" s="50"/>
      <c r="O745" s="50"/>
      <c r="P745" s="52"/>
      <c r="Q745" s="52"/>
    </row>
    <row r="746" spans="7:17" ht="15.75" customHeight="1" x14ac:dyDescent="0.35">
      <c r="G746" s="50"/>
      <c r="H746" s="50"/>
      <c r="I746" s="50"/>
      <c r="J746" s="50"/>
      <c r="K746" s="51"/>
      <c r="L746" s="50"/>
      <c r="M746" s="50"/>
      <c r="N746" s="50"/>
      <c r="O746" s="50"/>
      <c r="P746" s="52"/>
      <c r="Q746" s="52"/>
    </row>
    <row r="747" spans="7:17" ht="15.75" customHeight="1" x14ac:dyDescent="0.35">
      <c r="G747" s="50"/>
      <c r="H747" s="50"/>
      <c r="I747" s="50"/>
      <c r="J747" s="50"/>
      <c r="K747" s="51"/>
      <c r="L747" s="50"/>
      <c r="M747" s="50"/>
      <c r="N747" s="50"/>
      <c r="O747" s="50"/>
      <c r="P747" s="52"/>
      <c r="Q747" s="52"/>
    </row>
    <row r="748" spans="7:17" ht="15.75" customHeight="1" x14ac:dyDescent="0.35">
      <c r="G748" s="50"/>
      <c r="H748" s="50"/>
      <c r="I748" s="50"/>
      <c r="J748" s="50"/>
      <c r="K748" s="51"/>
      <c r="L748" s="50"/>
      <c r="M748" s="50"/>
      <c r="N748" s="50"/>
      <c r="O748" s="50"/>
      <c r="P748" s="52"/>
      <c r="Q748" s="52"/>
    </row>
    <row r="749" spans="7:17" ht="15.75" customHeight="1" x14ac:dyDescent="0.35">
      <c r="G749" s="50"/>
      <c r="H749" s="50"/>
      <c r="I749" s="50"/>
      <c r="J749" s="50"/>
      <c r="K749" s="51"/>
      <c r="L749" s="50"/>
      <c r="M749" s="50"/>
      <c r="N749" s="50"/>
      <c r="O749" s="50"/>
      <c r="P749" s="52"/>
      <c r="Q749" s="52"/>
    </row>
    <row r="750" spans="7:17" ht="15.75" customHeight="1" x14ac:dyDescent="0.35">
      <c r="G750" s="50"/>
      <c r="H750" s="50"/>
      <c r="I750" s="50"/>
      <c r="J750" s="50"/>
      <c r="K750" s="51"/>
      <c r="L750" s="50"/>
      <c r="M750" s="50"/>
      <c r="N750" s="50"/>
      <c r="O750" s="50"/>
      <c r="P750" s="52"/>
      <c r="Q750" s="52"/>
    </row>
    <row r="751" spans="7:17" ht="15.75" customHeight="1" x14ac:dyDescent="0.35">
      <c r="G751" s="50"/>
      <c r="H751" s="50"/>
      <c r="I751" s="50"/>
      <c r="J751" s="50"/>
      <c r="K751" s="51"/>
      <c r="L751" s="50"/>
      <c r="M751" s="50"/>
      <c r="N751" s="50"/>
      <c r="O751" s="50"/>
      <c r="P751" s="52"/>
      <c r="Q751" s="52"/>
    </row>
    <row r="752" spans="7:17" ht="15.75" customHeight="1" x14ac:dyDescent="0.35">
      <c r="G752" s="50"/>
      <c r="H752" s="50"/>
      <c r="I752" s="50"/>
      <c r="J752" s="50"/>
      <c r="K752" s="51"/>
      <c r="L752" s="50"/>
      <c r="M752" s="50"/>
      <c r="N752" s="50"/>
      <c r="O752" s="50"/>
      <c r="P752" s="52"/>
      <c r="Q752" s="52"/>
    </row>
    <row r="753" spans="7:17" ht="15.75" customHeight="1" x14ac:dyDescent="0.35">
      <c r="G753" s="50"/>
      <c r="H753" s="50"/>
      <c r="I753" s="50"/>
      <c r="J753" s="50"/>
      <c r="K753" s="51"/>
      <c r="L753" s="50"/>
      <c r="M753" s="50"/>
      <c r="N753" s="50"/>
      <c r="O753" s="50"/>
      <c r="P753" s="52"/>
      <c r="Q753" s="52"/>
    </row>
    <row r="754" spans="7:17" ht="15.75" customHeight="1" x14ac:dyDescent="0.35">
      <c r="G754" s="50"/>
      <c r="H754" s="50"/>
      <c r="I754" s="50"/>
      <c r="J754" s="50"/>
      <c r="K754" s="51"/>
      <c r="L754" s="50"/>
      <c r="M754" s="50"/>
      <c r="N754" s="50"/>
      <c r="O754" s="50"/>
      <c r="P754" s="52"/>
      <c r="Q754" s="52"/>
    </row>
    <row r="755" spans="7:17" ht="15.75" customHeight="1" x14ac:dyDescent="0.35">
      <c r="G755" s="50"/>
      <c r="H755" s="50"/>
      <c r="I755" s="50"/>
      <c r="J755" s="50"/>
      <c r="K755" s="51"/>
      <c r="L755" s="50"/>
      <c r="M755" s="50"/>
      <c r="N755" s="50"/>
      <c r="O755" s="50"/>
      <c r="P755" s="52"/>
      <c r="Q755" s="52"/>
    </row>
    <row r="756" spans="7:17" ht="15.75" customHeight="1" x14ac:dyDescent="0.35">
      <c r="G756" s="50"/>
      <c r="H756" s="50"/>
      <c r="I756" s="50"/>
      <c r="J756" s="50"/>
      <c r="K756" s="51"/>
      <c r="L756" s="50"/>
      <c r="M756" s="50"/>
      <c r="N756" s="50"/>
      <c r="O756" s="50"/>
      <c r="P756" s="52"/>
      <c r="Q756" s="52"/>
    </row>
    <row r="757" spans="7:17" ht="15.75" customHeight="1" x14ac:dyDescent="0.35">
      <c r="G757" s="50"/>
      <c r="H757" s="50"/>
      <c r="I757" s="50"/>
      <c r="J757" s="50"/>
      <c r="K757" s="51"/>
      <c r="L757" s="50"/>
      <c r="M757" s="50"/>
      <c r="N757" s="50"/>
      <c r="O757" s="50"/>
      <c r="P757" s="52"/>
      <c r="Q757" s="52"/>
    </row>
    <row r="758" spans="7:17" ht="15.75" customHeight="1" x14ac:dyDescent="0.35">
      <c r="G758" s="50"/>
      <c r="H758" s="50"/>
      <c r="I758" s="50"/>
      <c r="J758" s="50"/>
      <c r="K758" s="51"/>
      <c r="L758" s="50"/>
      <c r="M758" s="50"/>
      <c r="N758" s="50"/>
      <c r="O758" s="50"/>
      <c r="P758" s="52"/>
      <c r="Q758" s="52"/>
    </row>
    <row r="759" spans="7:17" ht="15.75" customHeight="1" x14ac:dyDescent="0.35">
      <c r="G759" s="50"/>
      <c r="H759" s="50"/>
      <c r="I759" s="50"/>
      <c r="J759" s="50"/>
      <c r="K759" s="51"/>
      <c r="L759" s="50"/>
      <c r="M759" s="50"/>
      <c r="N759" s="50"/>
      <c r="O759" s="50"/>
      <c r="P759" s="52"/>
      <c r="Q759" s="52"/>
    </row>
    <row r="760" spans="7:17" ht="15.75" customHeight="1" x14ac:dyDescent="0.35">
      <c r="G760" s="50"/>
      <c r="H760" s="50"/>
      <c r="I760" s="50"/>
      <c r="J760" s="50"/>
      <c r="K760" s="51"/>
      <c r="L760" s="50"/>
      <c r="M760" s="50"/>
      <c r="N760" s="50"/>
      <c r="O760" s="50"/>
      <c r="P760" s="52"/>
      <c r="Q760" s="52"/>
    </row>
    <row r="761" spans="7:17" ht="15.75" customHeight="1" x14ac:dyDescent="0.35">
      <c r="G761" s="50"/>
      <c r="H761" s="50"/>
      <c r="I761" s="50"/>
      <c r="J761" s="50"/>
      <c r="K761" s="51"/>
      <c r="L761" s="50"/>
      <c r="M761" s="50"/>
      <c r="N761" s="50"/>
      <c r="O761" s="50"/>
      <c r="P761" s="52"/>
      <c r="Q761" s="52"/>
    </row>
    <row r="762" spans="7:17" ht="15.75" customHeight="1" x14ac:dyDescent="0.35">
      <c r="G762" s="50"/>
      <c r="H762" s="50"/>
      <c r="I762" s="50"/>
      <c r="J762" s="50"/>
      <c r="K762" s="51"/>
      <c r="L762" s="50"/>
      <c r="M762" s="50"/>
      <c r="N762" s="50"/>
      <c r="O762" s="50"/>
      <c r="P762" s="52"/>
      <c r="Q762" s="52"/>
    </row>
    <row r="763" spans="7:17" ht="15.75" customHeight="1" x14ac:dyDescent="0.35">
      <c r="G763" s="50"/>
      <c r="H763" s="50"/>
      <c r="I763" s="50"/>
      <c r="J763" s="50"/>
      <c r="K763" s="51"/>
      <c r="L763" s="50"/>
      <c r="M763" s="50"/>
      <c r="N763" s="50"/>
      <c r="O763" s="50"/>
      <c r="P763" s="52"/>
      <c r="Q763" s="52"/>
    </row>
    <row r="764" spans="7:17" ht="15.75" customHeight="1" x14ac:dyDescent="0.35">
      <c r="G764" s="50"/>
      <c r="H764" s="50"/>
      <c r="I764" s="50"/>
      <c r="J764" s="50"/>
      <c r="K764" s="51"/>
      <c r="L764" s="50"/>
      <c r="M764" s="50"/>
      <c r="N764" s="50"/>
      <c r="O764" s="50"/>
      <c r="P764" s="52"/>
      <c r="Q764" s="52"/>
    </row>
    <row r="765" spans="7:17" ht="15.75" customHeight="1" x14ac:dyDescent="0.35">
      <c r="G765" s="50"/>
      <c r="H765" s="50"/>
      <c r="I765" s="50"/>
      <c r="J765" s="50"/>
      <c r="K765" s="51"/>
      <c r="L765" s="50"/>
      <c r="M765" s="50"/>
      <c r="N765" s="50"/>
      <c r="O765" s="50"/>
      <c r="P765" s="52"/>
      <c r="Q765" s="52"/>
    </row>
    <row r="766" spans="7:17" ht="15.75" customHeight="1" x14ac:dyDescent="0.35">
      <c r="G766" s="50"/>
      <c r="H766" s="50"/>
      <c r="I766" s="50"/>
      <c r="J766" s="50"/>
      <c r="K766" s="51"/>
      <c r="L766" s="50"/>
      <c r="M766" s="50"/>
      <c r="N766" s="50"/>
      <c r="O766" s="50"/>
      <c r="P766" s="52"/>
      <c r="Q766" s="52"/>
    </row>
    <row r="767" spans="7:17" ht="15.75" customHeight="1" x14ac:dyDescent="0.35">
      <c r="G767" s="50"/>
      <c r="H767" s="50"/>
      <c r="I767" s="50"/>
      <c r="J767" s="50"/>
      <c r="K767" s="51"/>
      <c r="L767" s="50"/>
      <c r="M767" s="50"/>
      <c r="N767" s="50"/>
      <c r="O767" s="50"/>
      <c r="P767" s="52"/>
      <c r="Q767" s="52"/>
    </row>
  </sheetData>
  <sheetProtection algorithmName="SHA-512" hashValue="hbDjONL0dSVf3HdLD9nWvXN7fWZR5dSFJm1ty1BEebNES85slUU0gxCAUYDuXd67rmgbIryoQR6clMxqFtqLtw==" saltValue="IlB9QnwQwKiRb2/a4ensuw==" spinCount="100000" sheet="1" objects="1" scenarios="1"/>
  <mergeCells count="64">
    <mergeCell ref="E25:E28"/>
    <mergeCell ref="E29:E32"/>
    <mergeCell ref="E5:E8"/>
    <mergeCell ref="E9:E12"/>
    <mergeCell ref="E13:E16"/>
    <mergeCell ref="E17:E20"/>
    <mergeCell ref="E21:E24"/>
    <mergeCell ref="B29:B32"/>
    <mergeCell ref="C29:C32"/>
    <mergeCell ref="D29:D32"/>
    <mergeCell ref="P30:Q30"/>
    <mergeCell ref="P31:P32"/>
    <mergeCell ref="Q31:Q32"/>
    <mergeCell ref="B21:B24"/>
    <mergeCell ref="C21:C24"/>
    <mergeCell ref="D21:D24"/>
    <mergeCell ref="B25:B28"/>
    <mergeCell ref="C25:C28"/>
    <mergeCell ref="D25:D28"/>
    <mergeCell ref="B17:B20"/>
    <mergeCell ref="C17:C20"/>
    <mergeCell ref="D17:D20"/>
    <mergeCell ref="B9:B12"/>
    <mergeCell ref="B13:B16"/>
    <mergeCell ref="C13:C16"/>
    <mergeCell ref="C9:C12"/>
    <mergeCell ref="D9:D12"/>
    <mergeCell ref="P26:Q26"/>
    <mergeCell ref="P27:P28"/>
    <mergeCell ref="Q27:Q28"/>
    <mergeCell ref="B1:Q1"/>
    <mergeCell ref="CF4:CN4"/>
    <mergeCell ref="BD4:BG4"/>
    <mergeCell ref="BH4:BK4"/>
    <mergeCell ref="T4:AB4"/>
    <mergeCell ref="AC4:AK4"/>
    <mergeCell ref="AU4:BC4"/>
    <mergeCell ref="BN4:BV4"/>
    <mergeCell ref="BW4:CE4"/>
    <mergeCell ref="AL4:AT4"/>
    <mergeCell ref="G4:O4"/>
    <mergeCell ref="P4:Q4"/>
    <mergeCell ref="Q7:Q8"/>
    <mergeCell ref="P18:Q18"/>
    <mergeCell ref="P19:P20"/>
    <mergeCell ref="Q19:Q20"/>
    <mergeCell ref="P22:Q22"/>
    <mergeCell ref="P23:P24"/>
    <mergeCell ref="Q23:Q24"/>
    <mergeCell ref="B2:Q3"/>
    <mergeCell ref="BL4:BM4"/>
    <mergeCell ref="CO4:DC4"/>
    <mergeCell ref="P14:Q14"/>
    <mergeCell ref="P15:P16"/>
    <mergeCell ref="Q15:Q16"/>
    <mergeCell ref="P6:Q6"/>
    <mergeCell ref="P10:Q10"/>
    <mergeCell ref="P11:P12"/>
    <mergeCell ref="Q11:Q12"/>
    <mergeCell ref="P7:P8"/>
    <mergeCell ref="D13:D16"/>
    <mergeCell ref="B5:B8"/>
    <mergeCell ref="C5:C8"/>
    <mergeCell ref="D5:D8"/>
  </mergeCells>
  <phoneticPr fontId="33"/>
  <conditionalFormatting sqref="C4:C5 C9 C13 C17 C21 C25 C29 C33:C1048339">
    <cfRule type="expression" dxfId="57" priority="658">
      <formula>S5=1</formula>
    </cfRule>
  </conditionalFormatting>
  <conditionalFormatting sqref="C1048340:C1048552">
    <cfRule type="expression" dxfId="56" priority="1096">
      <formula>S1=1</formula>
    </cfRule>
  </conditionalFormatting>
  <conditionalFormatting sqref="C1048553:C1048562">
    <cfRule type="expression" dxfId="55" priority="1086">
      <formula>S202=1</formula>
    </cfRule>
  </conditionalFormatting>
  <conditionalFormatting sqref="C1048563:C1048576">
    <cfRule type="expression" dxfId="54" priority="1083">
      <formula>S211=1</formula>
    </cfRule>
  </conditionalFormatting>
  <conditionalFormatting sqref="D4:F4 D5:E5 D9:E9 D13:E13 D17:E17 D21:E21 D25:E25 D29:E29">
    <cfRule type="expression" dxfId="53" priority="622">
      <formula>OR(D4="valid acro",D4="distinct acro")</formula>
    </cfRule>
    <cfRule type="containsText" dxfId="52" priority="632" operator="containsText" text="mismatch">
      <formula>NOT(ISERROR(SEARCH("mismatch",D4)))</formula>
    </cfRule>
    <cfRule type="containsText" dxfId="51" priority="631" operator="containsText" text="Type">
      <formula>NOT(ISERROR(SEARCH("Type",D4)))</formula>
    </cfRule>
  </conditionalFormatting>
  <conditionalFormatting sqref="G33:I264 K33:P264">
    <cfRule type="expression" dxfId="50" priority="738">
      <formula>T33:AB527=1</formula>
    </cfRule>
  </conditionalFormatting>
  <conditionalFormatting sqref="G6:O6">
    <cfRule type="expression" dxfId="49" priority="918">
      <formula>BN6="ok"</formula>
    </cfRule>
    <cfRule type="expression" dxfId="48" priority="917">
      <formula>BW6="ok"</formula>
    </cfRule>
  </conditionalFormatting>
  <conditionalFormatting sqref="G6:O7 G10:O11 G14:O15 G18:O19 G22:O23 G26:O27 G30:O31">
    <cfRule type="expression" dxfId="47" priority="1092">
      <formula>T6:AB264=1</formula>
    </cfRule>
  </conditionalFormatting>
  <conditionalFormatting sqref="G8:O8 G12:O12 G16:O16 G20:O20 G24:O24 G28:O28 G32:O32">
    <cfRule type="expression" dxfId="46" priority="1103">
      <formula>BN8="ok"</formula>
    </cfRule>
    <cfRule type="expression" dxfId="45" priority="1104">
      <formula>T7:AB265=1</formula>
    </cfRule>
    <cfRule type="expression" dxfId="44" priority="1101">
      <formula>T7:AB264=1</formula>
    </cfRule>
    <cfRule type="expression" dxfId="43" priority="1102">
      <formula>BW8="ok"</formula>
    </cfRule>
  </conditionalFormatting>
  <conditionalFormatting sqref="G10:O10">
    <cfRule type="expression" dxfId="42" priority="68">
      <formula>BN10="ok"</formula>
    </cfRule>
    <cfRule type="expression" dxfId="41" priority="67">
      <formula>BW10="ok"</formula>
    </cfRule>
  </conditionalFormatting>
  <conditionalFormatting sqref="G10:O12 G14:O16 G18:O20 G22:O24 G26:O28 G30:O264 G6:O8">
    <cfRule type="expression" dxfId="40" priority="704">
      <formula>BN6="no"</formula>
    </cfRule>
  </conditionalFormatting>
  <conditionalFormatting sqref="G14:O14">
    <cfRule type="expression" dxfId="39" priority="58">
      <formula>BN14="ok"</formula>
    </cfRule>
    <cfRule type="expression" dxfId="38" priority="57">
      <formula>BW14="ok"</formula>
    </cfRule>
  </conditionalFormatting>
  <conditionalFormatting sqref="G18:O18">
    <cfRule type="expression" dxfId="37" priority="47">
      <formula>BW18="ok"</formula>
    </cfRule>
    <cfRule type="expression" dxfId="36" priority="48">
      <formula>BN18="ok"</formula>
    </cfRule>
  </conditionalFormatting>
  <conditionalFormatting sqref="G22:O22">
    <cfRule type="expression" dxfId="35" priority="37">
      <formula>BW22="ok"</formula>
    </cfRule>
    <cfRule type="expression" dxfId="34" priority="38">
      <formula>BN22="ok"</formula>
    </cfRule>
  </conditionalFormatting>
  <conditionalFormatting sqref="G26:O26">
    <cfRule type="expression" dxfId="33" priority="27">
      <formula>BW26="ok"</formula>
    </cfRule>
    <cfRule type="expression" dxfId="32" priority="28">
      <formula>BN26="ok"</formula>
    </cfRule>
  </conditionalFormatting>
  <conditionalFormatting sqref="G30:O30">
    <cfRule type="expression" dxfId="31" priority="17">
      <formula>BW30="ok"</formula>
    </cfRule>
    <cfRule type="expression" dxfId="30" priority="18">
      <formula>BN30="ok"</formula>
    </cfRule>
  </conditionalFormatting>
  <conditionalFormatting sqref="J6">
    <cfRule type="expression" dxfId="29" priority="878">
      <formula>W6:AD264=1</formula>
    </cfRule>
  </conditionalFormatting>
  <conditionalFormatting sqref="J8">
    <cfRule type="expression" dxfId="28" priority="905">
      <formula>W7:AD265=1</formula>
    </cfRule>
  </conditionalFormatting>
  <conditionalFormatting sqref="J10">
    <cfRule type="expression" dxfId="27" priority="65">
      <formula>W10:AD268=1</formula>
    </cfRule>
  </conditionalFormatting>
  <conditionalFormatting sqref="J12">
    <cfRule type="expression" dxfId="26" priority="66">
      <formula>W11:AD269=1</formula>
    </cfRule>
  </conditionalFormatting>
  <conditionalFormatting sqref="J14">
    <cfRule type="expression" dxfId="25" priority="55">
      <formula>W14:AD272=1</formula>
    </cfRule>
  </conditionalFormatting>
  <conditionalFormatting sqref="J16">
    <cfRule type="expression" dxfId="24" priority="56">
      <formula>W15:AD273=1</formula>
    </cfRule>
  </conditionalFormatting>
  <conditionalFormatting sqref="J18">
    <cfRule type="expression" dxfId="23" priority="45">
      <formula>W18:AD276=1</formula>
    </cfRule>
  </conditionalFormatting>
  <conditionalFormatting sqref="J20">
    <cfRule type="expression" dxfId="22" priority="46">
      <formula>W19:AD277=1</formula>
    </cfRule>
  </conditionalFormatting>
  <conditionalFormatting sqref="J22">
    <cfRule type="expression" dxfId="21" priority="35">
      <formula>W22:AD280=1</formula>
    </cfRule>
  </conditionalFormatting>
  <conditionalFormatting sqref="J24">
    <cfRule type="expression" dxfId="20" priority="36">
      <formula>W23:AD281=1</formula>
    </cfRule>
  </conditionalFormatting>
  <conditionalFormatting sqref="J26">
    <cfRule type="expression" dxfId="19" priority="25">
      <formula>W26:AD284=1</formula>
    </cfRule>
  </conditionalFormatting>
  <conditionalFormatting sqref="J28">
    <cfRule type="expression" dxfId="18" priority="26">
      <formula>W27:AD285=1</formula>
    </cfRule>
  </conditionalFormatting>
  <conditionalFormatting sqref="J30">
    <cfRule type="expression" dxfId="17" priority="15">
      <formula>W30:AD288=1</formula>
    </cfRule>
  </conditionalFormatting>
  <conditionalFormatting sqref="J32">
    <cfRule type="expression" dxfId="16" priority="16">
      <formula>W31:AD289=1</formula>
    </cfRule>
  </conditionalFormatting>
  <conditionalFormatting sqref="J33:J264">
    <cfRule type="expression" dxfId="15" priority="761">
      <formula>W33:AD527=1</formula>
    </cfRule>
  </conditionalFormatting>
  <conditionalFormatting sqref="J7:O7">
    <cfRule type="expression" dxfId="14" priority="768">
      <formula>W7:AD265=1</formula>
    </cfRule>
  </conditionalFormatting>
  <conditionalFormatting sqref="J11:O11">
    <cfRule type="expression" dxfId="13" priority="64">
      <formula>W11:AD269=1</formula>
    </cfRule>
  </conditionalFormatting>
  <conditionalFormatting sqref="J15:O15">
    <cfRule type="expression" dxfId="12" priority="54">
      <formula>W15:AD273=1</formula>
    </cfRule>
  </conditionalFormatting>
  <conditionalFormatting sqref="J19:O19">
    <cfRule type="expression" dxfId="11" priority="44">
      <formula>W19:AD277=1</formula>
    </cfRule>
  </conditionalFormatting>
  <conditionalFormatting sqref="J23:O23">
    <cfRule type="expression" dxfId="10" priority="34">
      <formula>W23:AD281=1</formula>
    </cfRule>
  </conditionalFormatting>
  <conditionalFormatting sqref="J27:O27">
    <cfRule type="expression" dxfId="9" priority="24">
      <formula>W27:AD285=1</formula>
    </cfRule>
  </conditionalFormatting>
  <conditionalFormatting sqref="J31:O31">
    <cfRule type="expression" dxfId="8" priority="14">
      <formula>W31:AD289=1</formula>
    </cfRule>
  </conditionalFormatting>
  <conditionalFormatting sqref="K6 K8 K10 K12 K14 K16 K18 K20 K22 K24 K26 K28 K30 K32">
    <cfRule type="expression" dxfId="7" priority="363">
      <formula>BL6="no"</formula>
    </cfRule>
  </conditionalFormatting>
  <conditionalFormatting sqref="P7:Q8">
    <cfRule type="expression" dxfId="6" priority="13">
      <formula>NOT($D5="valid acro")</formula>
    </cfRule>
  </conditionalFormatting>
  <conditionalFormatting sqref="P11:Q12">
    <cfRule type="expression" dxfId="5" priority="6">
      <formula>NOT($D9="valid acro")</formula>
    </cfRule>
  </conditionalFormatting>
  <conditionalFormatting sqref="P15:Q16">
    <cfRule type="expression" dxfId="4" priority="5">
      <formula>NOT($D13="valid acro")</formula>
    </cfRule>
  </conditionalFormatting>
  <conditionalFormatting sqref="P19:Q20">
    <cfRule type="expression" dxfId="3" priority="4">
      <formula>NOT($D17="valid acro")</formula>
    </cfRule>
  </conditionalFormatting>
  <conditionalFormatting sqref="P23:Q24">
    <cfRule type="expression" dxfId="2" priority="3">
      <formula>NOT($D21="valid acro")</formula>
    </cfRule>
  </conditionalFormatting>
  <conditionalFormatting sqref="P27:Q28">
    <cfRule type="expression" dxfId="1" priority="2">
      <formula>NOT($D25="valid acro")</formula>
    </cfRule>
  </conditionalFormatting>
  <conditionalFormatting sqref="P31:Q32">
    <cfRule type="expression" dxfId="0" priority="1">
      <formula>NOT($D29="valid acro")</formula>
    </cfRule>
  </conditionalFormatting>
  <dataValidations count="4">
    <dataValidation type="list" allowBlank="1" showErrorMessage="1" sqref="C13 C17 C25 C9 C21 C5 C29" xr:uid="{3FFB4735-7D71-4D35-8A68-4578E18BC04A}">
      <formula1>"ACRO-A,ACRO-B,ACRO-C,ACRO-P,SELECT TYPE"</formula1>
    </dataValidation>
    <dataValidation type="list" errorStyle="warning" allowBlank="1" showInputMessage="1" error="Warning..." sqref="G14 G10 G18 G22 G26 G30" xr:uid="{AA9B4BDB-4AF6-4ABD-8EC0-6593E53D0570}">
      <formula1>INDIRECT(AC10)</formula1>
    </dataValidation>
    <dataValidation type="list" allowBlank="1" showInputMessage="1" sqref="H22:O22 H26:O26 H10:O10 H14:O14 H18:O18 H30:O30 G6:O6" xr:uid="{3D615F16-ED1E-4F6E-B2FB-343C4D391128}">
      <formula1>INDIRECT(AC6)</formula1>
    </dataValidation>
    <dataValidation allowBlank="1" showErrorMessage="1" sqref="B2" xr:uid="{7387CE68-C257-4411-B5B9-65EB2C5C5BF5}"/>
  </dataValidation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D3E27-00D7-4A46-B7CC-5AB2992C18BC}">
  <sheetPr>
    <tabColor theme="4" tint="0.79998168889431442"/>
  </sheetPr>
  <dimension ref="A1:T40"/>
  <sheetViews>
    <sheetView zoomScaleNormal="100" workbookViewId="0">
      <selection activeCell="A3" sqref="A3"/>
    </sheetView>
  </sheetViews>
  <sheetFormatPr defaultColWidth="8.58203125" defaultRowHeight="15.5" x14ac:dyDescent="0.35"/>
  <cols>
    <col min="1" max="2" width="2.58203125" style="1" customWidth="1"/>
    <col min="3" max="3" width="11" style="1" customWidth="1"/>
    <col min="4" max="4" width="15.08203125" style="61" customWidth="1"/>
    <col min="5" max="5" width="6.08203125" style="53" customWidth="1"/>
    <col min="6" max="7" width="3.58203125" style="1" customWidth="1"/>
    <col min="8" max="8" width="10.08203125" style="1" customWidth="1"/>
    <col min="9" max="9" width="20.58203125" style="1" customWidth="1"/>
    <col min="10" max="10" width="6.58203125" style="53" customWidth="1"/>
    <col min="11" max="11" width="3.58203125" style="1" customWidth="1"/>
    <col min="12" max="12" width="3.58203125" style="55" customWidth="1"/>
    <col min="13" max="13" width="14.75" style="1" customWidth="1"/>
    <col min="14" max="14" width="20.58203125" style="2" customWidth="1"/>
    <col min="15" max="15" width="8.25" style="53" customWidth="1"/>
    <col min="16" max="16" width="3.58203125" style="1" customWidth="1"/>
    <col min="17" max="17" width="3.58203125" style="55" customWidth="1"/>
    <col min="18" max="18" width="11.5" style="1" customWidth="1"/>
    <col min="19" max="19" width="20.58203125" style="1" customWidth="1"/>
    <col min="20" max="20" width="7.5" style="53" customWidth="1"/>
    <col min="21" max="16384" width="8.58203125" style="1"/>
  </cols>
  <sheetData>
    <row r="1" spans="1:20" ht="35" x14ac:dyDescent="0.35">
      <c r="A1" s="191" t="s">
        <v>80</v>
      </c>
      <c r="B1" s="191"/>
      <c r="C1" s="191"/>
      <c r="D1" s="191"/>
      <c r="E1" s="191"/>
      <c r="F1" s="191"/>
      <c r="G1" s="191"/>
      <c r="H1" s="191"/>
      <c r="I1" s="191"/>
      <c r="J1" s="191"/>
      <c r="K1" s="191"/>
      <c r="L1" s="191"/>
      <c r="M1" s="191"/>
      <c r="N1" s="191"/>
      <c r="O1" s="191"/>
      <c r="P1" s="191"/>
      <c r="Q1" s="191"/>
      <c r="R1" s="191"/>
      <c r="S1" s="191"/>
      <c r="T1" s="191"/>
    </row>
    <row r="3" spans="1:20" ht="18" x14ac:dyDescent="0.4">
      <c r="C3" s="192" t="s">
        <v>81</v>
      </c>
      <c r="D3" s="192"/>
      <c r="E3" s="192"/>
      <c r="H3" s="192" t="s">
        <v>82</v>
      </c>
      <c r="I3" s="192"/>
      <c r="J3" s="192"/>
      <c r="M3" s="192" t="s">
        <v>83</v>
      </c>
      <c r="N3" s="192"/>
      <c r="O3" s="192"/>
      <c r="R3" s="192" t="s">
        <v>84</v>
      </c>
      <c r="S3" s="192"/>
      <c r="T3" s="192"/>
    </row>
    <row r="4" spans="1:20" x14ac:dyDescent="0.35">
      <c r="B4" s="59" t="s">
        <v>85</v>
      </c>
      <c r="C4" s="59" t="s">
        <v>77</v>
      </c>
      <c r="D4" s="60" t="s">
        <v>86</v>
      </c>
      <c r="E4" s="59" t="s">
        <v>87</v>
      </c>
      <c r="G4" s="59" t="s">
        <v>85</v>
      </c>
      <c r="H4" s="59" t="s">
        <v>77</v>
      </c>
      <c r="I4" s="60" t="s">
        <v>86</v>
      </c>
      <c r="J4" s="59" t="s">
        <v>87</v>
      </c>
      <c r="L4" s="59" t="s">
        <v>85</v>
      </c>
      <c r="M4" s="59" t="s">
        <v>77</v>
      </c>
      <c r="N4" s="60" t="s">
        <v>86</v>
      </c>
      <c r="O4" s="59" t="s">
        <v>87</v>
      </c>
      <c r="Q4" s="59" t="s">
        <v>85</v>
      </c>
      <c r="R4" s="59" t="s">
        <v>77</v>
      </c>
      <c r="S4" s="60" t="s">
        <v>86</v>
      </c>
      <c r="T4" s="59" t="s">
        <v>87</v>
      </c>
    </row>
    <row r="5" spans="1:20" x14ac:dyDescent="0.35">
      <c r="B5" s="113">
        <v>1</v>
      </c>
      <c r="C5" s="62" t="s">
        <v>88</v>
      </c>
      <c r="D5" s="64" t="s">
        <v>89</v>
      </c>
      <c r="E5" s="99">
        <v>0.6</v>
      </c>
      <c r="G5" s="113">
        <v>1</v>
      </c>
      <c r="H5" s="62" t="s">
        <v>90</v>
      </c>
      <c r="I5" s="64" t="s">
        <v>91</v>
      </c>
      <c r="J5" s="99">
        <v>1</v>
      </c>
      <c r="L5" s="113">
        <v>1</v>
      </c>
      <c r="M5" s="62" t="s">
        <v>92</v>
      </c>
      <c r="N5" s="64" t="s">
        <v>93</v>
      </c>
      <c r="O5" s="99">
        <v>1.125</v>
      </c>
      <c r="Q5" s="113">
        <v>1</v>
      </c>
      <c r="R5" s="62" t="s">
        <v>94</v>
      </c>
      <c r="S5" s="64" t="s">
        <v>95</v>
      </c>
      <c r="T5" s="81">
        <v>1</v>
      </c>
    </row>
    <row r="6" spans="1:20" ht="20" x14ac:dyDescent="0.35">
      <c r="B6" s="113">
        <v>2</v>
      </c>
      <c r="C6" s="62" t="s">
        <v>96</v>
      </c>
      <c r="D6" s="64" t="s">
        <v>97</v>
      </c>
      <c r="E6" s="99">
        <v>0.9</v>
      </c>
      <c r="G6" s="113">
        <v>2</v>
      </c>
      <c r="H6" s="62" t="s">
        <v>98</v>
      </c>
      <c r="I6" s="64" t="s">
        <v>99</v>
      </c>
      <c r="J6" s="99">
        <v>1.1000000000000001</v>
      </c>
      <c r="L6" s="113">
        <v>2</v>
      </c>
      <c r="M6" s="62" t="s">
        <v>100</v>
      </c>
      <c r="N6" s="64" t="s">
        <v>101</v>
      </c>
      <c r="O6" s="99">
        <v>1.2</v>
      </c>
      <c r="Q6" s="113" t="s">
        <v>102</v>
      </c>
      <c r="R6" s="62" t="s">
        <v>103</v>
      </c>
      <c r="S6" s="64" t="s">
        <v>104</v>
      </c>
      <c r="T6" s="81">
        <v>1.05</v>
      </c>
    </row>
    <row r="7" spans="1:20" x14ac:dyDescent="0.35">
      <c r="B7" s="113">
        <v>3</v>
      </c>
      <c r="C7" s="62" t="s">
        <v>105</v>
      </c>
      <c r="D7" s="64" t="s">
        <v>106</v>
      </c>
      <c r="E7" s="99">
        <v>0.95</v>
      </c>
      <c r="G7" s="113">
        <v>3</v>
      </c>
      <c r="H7" s="62" t="s">
        <v>107</v>
      </c>
      <c r="I7" s="64" t="s">
        <v>108</v>
      </c>
      <c r="J7" s="99">
        <v>1.05</v>
      </c>
      <c r="L7" s="113">
        <v>3</v>
      </c>
      <c r="M7" s="62" t="s">
        <v>109</v>
      </c>
      <c r="N7" s="64" t="s">
        <v>110</v>
      </c>
      <c r="O7" s="99">
        <v>0.67500000000000004</v>
      </c>
      <c r="Q7" s="113">
        <v>2</v>
      </c>
      <c r="R7" s="62" t="s">
        <v>111</v>
      </c>
      <c r="S7" s="64" t="s">
        <v>112</v>
      </c>
      <c r="T7" s="81">
        <v>1.2</v>
      </c>
    </row>
    <row r="8" spans="1:20" x14ac:dyDescent="0.35">
      <c r="B8" s="113">
        <v>4</v>
      </c>
      <c r="C8" s="62" t="s">
        <v>113</v>
      </c>
      <c r="D8" s="64" t="s">
        <v>113</v>
      </c>
      <c r="E8" s="99">
        <v>1</v>
      </c>
      <c r="G8" s="113">
        <v>4</v>
      </c>
      <c r="H8" s="62" t="s">
        <v>114</v>
      </c>
      <c r="I8" s="64" t="s">
        <v>115</v>
      </c>
      <c r="J8" s="99">
        <v>1.3</v>
      </c>
      <c r="L8" s="113">
        <v>4</v>
      </c>
      <c r="M8" s="62" t="s">
        <v>116</v>
      </c>
      <c r="N8" s="64" t="s">
        <v>117</v>
      </c>
      <c r="O8" s="99">
        <v>1.125</v>
      </c>
      <c r="Q8" s="113">
        <v>3</v>
      </c>
      <c r="R8" s="62" t="s">
        <v>118</v>
      </c>
      <c r="S8" s="64" t="s">
        <v>119</v>
      </c>
      <c r="T8" s="81">
        <v>1.3</v>
      </c>
    </row>
    <row r="9" spans="1:20" ht="20" x14ac:dyDescent="0.35">
      <c r="B9" s="113">
        <v>5</v>
      </c>
      <c r="C9" s="62" t="s">
        <v>120</v>
      </c>
      <c r="D9" s="64" t="s">
        <v>121</v>
      </c>
      <c r="E9" s="99">
        <v>1.1499999999999999</v>
      </c>
      <c r="G9" s="113">
        <v>5</v>
      </c>
      <c r="H9" s="62" t="s">
        <v>122</v>
      </c>
      <c r="I9" s="64" t="s">
        <v>123</v>
      </c>
      <c r="J9" s="99">
        <v>1.1499999999999999</v>
      </c>
      <c r="L9" s="113">
        <v>5</v>
      </c>
      <c r="M9" s="62" t="s">
        <v>124</v>
      </c>
      <c r="N9" s="64" t="s">
        <v>125</v>
      </c>
      <c r="O9" s="99">
        <v>0.875</v>
      </c>
      <c r="Q9" s="113">
        <v>4</v>
      </c>
      <c r="R9" s="62" t="s">
        <v>126</v>
      </c>
      <c r="S9" s="64" t="s">
        <v>127</v>
      </c>
      <c r="T9" s="81">
        <v>1.1499999999999999</v>
      </c>
    </row>
    <row r="10" spans="1:20" x14ac:dyDescent="0.35">
      <c r="B10" s="113">
        <v>6</v>
      </c>
      <c r="C10" s="62" t="s">
        <v>128</v>
      </c>
      <c r="D10" s="64" t="s">
        <v>129</v>
      </c>
      <c r="E10" s="99">
        <v>1</v>
      </c>
      <c r="G10" s="113">
        <v>6</v>
      </c>
      <c r="H10" s="62" t="s">
        <v>130</v>
      </c>
      <c r="I10" s="64" t="s">
        <v>131</v>
      </c>
      <c r="J10" s="99">
        <v>1.6</v>
      </c>
      <c r="L10" s="113">
        <v>6</v>
      </c>
      <c r="M10" s="62" t="s">
        <v>132</v>
      </c>
      <c r="N10" s="64" t="s">
        <v>133</v>
      </c>
      <c r="O10" s="99">
        <v>1.575</v>
      </c>
      <c r="Q10" s="113">
        <v>5</v>
      </c>
      <c r="R10" s="62" t="s">
        <v>134</v>
      </c>
      <c r="S10" s="64" t="s">
        <v>135</v>
      </c>
      <c r="T10" s="81">
        <v>1.1000000000000001</v>
      </c>
    </row>
    <row r="11" spans="1:20" ht="20" x14ac:dyDescent="0.35">
      <c r="B11" s="113">
        <v>7</v>
      </c>
      <c r="C11" s="62" t="s">
        <v>136</v>
      </c>
      <c r="D11" s="64" t="s">
        <v>137</v>
      </c>
      <c r="E11" s="99">
        <v>1.1000000000000001</v>
      </c>
      <c r="G11" s="113">
        <v>7</v>
      </c>
      <c r="H11" s="62" t="s">
        <v>138</v>
      </c>
      <c r="I11" s="64" t="s">
        <v>139</v>
      </c>
      <c r="J11" s="99">
        <v>0.7</v>
      </c>
      <c r="L11" s="113">
        <v>7</v>
      </c>
      <c r="M11" s="62" t="s">
        <v>140</v>
      </c>
      <c r="N11" s="64" t="s">
        <v>141</v>
      </c>
      <c r="O11" s="99">
        <v>1.175</v>
      </c>
      <c r="Q11" s="113">
        <v>6</v>
      </c>
      <c r="R11" s="62" t="s">
        <v>142</v>
      </c>
      <c r="S11" s="64" t="s">
        <v>143</v>
      </c>
      <c r="T11" s="81">
        <v>1</v>
      </c>
    </row>
    <row r="12" spans="1:20" x14ac:dyDescent="0.35">
      <c r="B12" s="113"/>
      <c r="C12" s="62"/>
      <c r="D12" s="64"/>
      <c r="E12" s="99"/>
      <c r="G12" s="113">
        <v>8</v>
      </c>
      <c r="H12" s="62" t="s">
        <v>144</v>
      </c>
      <c r="I12" s="64" t="s">
        <v>145</v>
      </c>
      <c r="J12" s="99">
        <v>0.8</v>
      </c>
      <c r="L12" s="113">
        <v>8</v>
      </c>
      <c r="M12" s="62" t="s">
        <v>146</v>
      </c>
      <c r="N12" s="64" t="s">
        <v>147</v>
      </c>
      <c r="O12" s="99">
        <v>0.77500000000000002</v>
      </c>
      <c r="Q12" s="113">
        <v>7</v>
      </c>
      <c r="R12" s="62" t="s">
        <v>105</v>
      </c>
      <c r="S12" s="64" t="s">
        <v>148</v>
      </c>
      <c r="T12" s="81">
        <v>0.8</v>
      </c>
    </row>
    <row r="13" spans="1:20" ht="20" x14ac:dyDescent="0.35">
      <c r="B13" s="113"/>
      <c r="C13" s="62"/>
      <c r="D13" s="64"/>
      <c r="E13" s="99"/>
      <c r="G13" s="113">
        <v>9</v>
      </c>
      <c r="H13" s="62" t="s">
        <v>149</v>
      </c>
      <c r="I13" s="64" t="s">
        <v>150</v>
      </c>
      <c r="J13" s="99">
        <v>1.0249999999999999</v>
      </c>
      <c r="L13" s="113">
        <v>9</v>
      </c>
      <c r="M13" s="62" t="s">
        <v>151</v>
      </c>
      <c r="N13" s="64" t="s">
        <v>152</v>
      </c>
      <c r="O13" s="99">
        <v>0.875</v>
      </c>
      <c r="Q13" s="113">
        <v>8</v>
      </c>
      <c r="R13" s="62" t="s">
        <v>153</v>
      </c>
      <c r="S13" s="64" t="s">
        <v>154</v>
      </c>
      <c r="T13" s="81">
        <v>1.2</v>
      </c>
    </row>
    <row r="14" spans="1:20" ht="20" x14ac:dyDescent="0.35">
      <c r="B14" s="114"/>
      <c r="C14" s="62"/>
      <c r="D14" s="64"/>
      <c r="E14" s="81"/>
      <c r="G14" s="113">
        <v>10</v>
      </c>
      <c r="H14" s="62" t="s">
        <v>155</v>
      </c>
      <c r="I14" s="64" t="s">
        <v>156</v>
      </c>
      <c r="J14" s="99">
        <v>1</v>
      </c>
      <c r="L14" s="113">
        <v>10</v>
      </c>
      <c r="M14" s="62" t="s">
        <v>157</v>
      </c>
      <c r="N14" s="64" t="s">
        <v>158</v>
      </c>
      <c r="O14" s="99">
        <v>1.2749999999999999</v>
      </c>
      <c r="Q14" s="114"/>
      <c r="R14" s="112"/>
      <c r="S14" s="112"/>
      <c r="T14" s="115"/>
    </row>
    <row r="15" spans="1:20" ht="20" x14ac:dyDescent="0.35">
      <c r="B15" s="114"/>
      <c r="C15" s="62"/>
      <c r="D15" s="64"/>
      <c r="E15" s="81"/>
      <c r="G15" s="113">
        <v>11</v>
      </c>
      <c r="H15" s="62" t="s">
        <v>159</v>
      </c>
      <c r="I15" s="64" t="s">
        <v>160</v>
      </c>
      <c r="J15" s="81">
        <v>1.1000000000000001</v>
      </c>
      <c r="L15" s="113">
        <v>11</v>
      </c>
      <c r="M15" s="62" t="s">
        <v>161</v>
      </c>
      <c r="N15" s="64" t="s">
        <v>162</v>
      </c>
      <c r="O15" s="99">
        <v>1.175</v>
      </c>
      <c r="Q15" s="114"/>
      <c r="R15" s="112"/>
      <c r="S15" s="112"/>
      <c r="T15" s="115"/>
    </row>
    <row r="16" spans="1:20" ht="20" x14ac:dyDescent="0.35">
      <c r="B16" s="114"/>
      <c r="C16" s="62"/>
      <c r="D16" s="64"/>
      <c r="E16" s="81"/>
      <c r="G16" s="113"/>
      <c r="H16" s="62"/>
      <c r="I16" s="64"/>
      <c r="J16" s="81"/>
      <c r="L16" s="113">
        <v>12</v>
      </c>
      <c r="M16" s="62" t="s">
        <v>163</v>
      </c>
      <c r="N16" s="64" t="s">
        <v>164</v>
      </c>
      <c r="O16" s="99">
        <v>1.075</v>
      </c>
      <c r="Q16" s="114"/>
      <c r="R16" s="112"/>
      <c r="S16" s="112"/>
      <c r="T16" s="115"/>
    </row>
    <row r="17" spans="2:20" x14ac:dyDescent="0.35">
      <c r="B17" s="114"/>
      <c r="C17" s="62"/>
      <c r="D17" s="64"/>
      <c r="E17" s="81"/>
      <c r="G17" s="113"/>
      <c r="H17" s="62"/>
      <c r="I17" s="64"/>
      <c r="J17" s="81"/>
      <c r="L17" s="113">
        <v>13</v>
      </c>
      <c r="M17" s="62" t="s">
        <v>165</v>
      </c>
      <c r="N17" s="64" t="s">
        <v>166</v>
      </c>
      <c r="O17" s="81">
        <v>1.075</v>
      </c>
      <c r="Q17" s="114"/>
      <c r="R17" s="112"/>
      <c r="S17" s="112"/>
      <c r="T17" s="115"/>
    </row>
    <row r="18" spans="2:20" ht="20" x14ac:dyDescent="0.35">
      <c r="B18" s="114"/>
      <c r="C18" s="62"/>
      <c r="D18" s="64"/>
      <c r="E18" s="81"/>
      <c r="G18" s="113"/>
      <c r="H18" s="62"/>
      <c r="I18" s="64"/>
      <c r="J18" s="81"/>
      <c r="L18" s="113">
        <v>14</v>
      </c>
      <c r="M18" s="62" t="s">
        <v>167</v>
      </c>
      <c r="N18" s="64" t="s">
        <v>168</v>
      </c>
      <c r="O18" s="81">
        <v>1.075</v>
      </c>
      <c r="Q18" s="114"/>
      <c r="R18" s="112"/>
      <c r="S18" s="112"/>
      <c r="T18" s="115"/>
    </row>
    <row r="19" spans="2:20" x14ac:dyDescent="0.35">
      <c r="B19" s="114"/>
      <c r="C19" s="62"/>
      <c r="D19" s="64"/>
      <c r="E19" s="81"/>
      <c r="G19" s="113"/>
      <c r="H19" s="62"/>
      <c r="I19" s="64"/>
      <c r="J19" s="81"/>
      <c r="L19" s="113">
        <v>15</v>
      </c>
      <c r="M19" s="62" t="s">
        <v>169</v>
      </c>
      <c r="N19" s="64" t="s">
        <v>170</v>
      </c>
      <c r="O19" s="81">
        <v>1.375</v>
      </c>
      <c r="Q19" s="114"/>
      <c r="R19" s="112"/>
      <c r="S19" s="112"/>
      <c r="T19" s="115"/>
    </row>
    <row r="20" spans="2:20" ht="20" x14ac:dyDescent="0.35">
      <c r="B20" s="114"/>
      <c r="C20" s="62"/>
      <c r="D20" s="64"/>
      <c r="E20" s="81"/>
      <c r="G20" s="113"/>
      <c r="H20" s="62"/>
      <c r="I20" s="64"/>
      <c r="J20" s="81"/>
      <c r="L20" s="113">
        <v>16</v>
      </c>
      <c r="M20" s="62" t="s">
        <v>171</v>
      </c>
      <c r="N20" s="64" t="s">
        <v>172</v>
      </c>
      <c r="O20" s="81">
        <v>1.2250000000000001</v>
      </c>
      <c r="Q20" s="114"/>
      <c r="R20" s="112"/>
      <c r="S20" s="112"/>
      <c r="T20" s="115"/>
    </row>
    <row r="21" spans="2:20" x14ac:dyDescent="0.35">
      <c r="B21" s="113"/>
      <c r="C21" s="62"/>
      <c r="D21" s="64"/>
      <c r="E21" s="81"/>
      <c r="G21" s="112"/>
      <c r="H21" s="62"/>
      <c r="I21" s="64"/>
      <c r="J21" s="81"/>
      <c r="L21" s="113"/>
      <c r="M21" s="62"/>
      <c r="N21" s="64"/>
      <c r="O21" s="81"/>
      <c r="Q21" s="113"/>
      <c r="R21" s="62"/>
      <c r="S21" s="64"/>
      <c r="T21" s="81"/>
    </row>
    <row r="22" spans="2:20" x14ac:dyDescent="0.35">
      <c r="B22" s="113"/>
      <c r="C22" s="62"/>
      <c r="D22" s="64"/>
      <c r="E22" s="81"/>
      <c r="G22" s="112"/>
      <c r="H22" s="62"/>
      <c r="I22" s="64"/>
      <c r="J22" s="81"/>
      <c r="L22" s="113"/>
      <c r="M22" s="62"/>
      <c r="N22" s="64"/>
      <c r="O22" s="81"/>
      <c r="Q22" s="113"/>
      <c r="R22" s="62"/>
      <c r="S22" s="64"/>
      <c r="T22" s="81"/>
    </row>
    <row r="23" spans="2:20" x14ac:dyDescent="0.35">
      <c r="B23" s="113"/>
      <c r="C23" s="62"/>
      <c r="D23" s="64"/>
      <c r="E23" s="81"/>
      <c r="G23" s="112"/>
      <c r="H23" s="62"/>
      <c r="I23" s="64"/>
      <c r="J23" s="81"/>
      <c r="L23" s="113"/>
      <c r="M23" s="62"/>
      <c r="N23" s="64"/>
      <c r="O23" s="81"/>
      <c r="Q23" s="113"/>
      <c r="R23" s="62"/>
      <c r="S23" s="64"/>
      <c r="T23" s="81"/>
    </row>
    <row r="24" spans="2:20" x14ac:dyDescent="0.35">
      <c r="B24" s="113"/>
      <c r="C24" s="62"/>
      <c r="D24" s="64"/>
      <c r="E24" s="81"/>
      <c r="G24" s="112"/>
      <c r="H24" s="62"/>
      <c r="I24" s="64"/>
      <c r="J24" s="81"/>
      <c r="L24" s="113"/>
      <c r="M24" s="62"/>
      <c r="N24" s="64"/>
      <c r="O24" s="81"/>
      <c r="Q24" s="113"/>
      <c r="R24" s="62"/>
      <c r="S24" s="64"/>
      <c r="T24" s="81"/>
    </row>
    <row r="25" spans="2:20" x14ac:dyDescent="0.35">
      <c r="B25" s="113"/>
      <c r="C25" s="62"/>
      <c r="D25" s="64"/>
      <c r="E25" s="81"/>
      <c r="G25" s="112"/>
      <c r="H25" s="62"/>
      <c r="I25" s="64"/>
      <c r="J25" s="81"/>
      <c r="L25" s="113"/>
      <c r="M25" s="62"/>
      <c r="N25" s="64"/>
      <c r="O25" s="81"/>
      <c r="Q25" s="113"/>
      <c r="R25" s="62"/>
      <c r="S25" s="64"/>
      <c r="T25" s="81"/>
    </row>
    <row r="26" spans="2:20" x14ac:dyDescent="0.35">
      <c r="B26" s="113"/>
      <c r="C26" s="62"/>
      <c r="D26" s="64"/>
      <c r="E26" s="81"/>
      <c r="G26" s="112"/>
      <c r="H26" s="62"/>
      <c r="I26" s="64"/>
      <c r="J26" s="81"/>
      <c r="L26" s="113"/>
      <c r="M26" s="62"/>
      <c r="N26" s="64"/>
      <c r="O26" s="81"/>
      <c r="Q26" s="113"/>
      <c r="R26" s="62"/>
      <c r="S26" s="64"/>
      <c r="T26" s="81"/>
    </row>
    <row r="27" spans="2:20" x14ac:dyDescent="0.35">
      <c r="B27" s="113"/>
      <c r="C27" s="62"/>
      <c r="D27" s="64"/>
      <c r="E27" s="81"/>
      <c r="G27" s="112"/>
      <c r="H27" s="62"/>
      <c r="I27" s="64"/>
      <c r="J27" s="81"/>
      <c r="L27" s="113"/>
      <c r="M27" s="62"/>
      <c r="N27" s="64"/>
      <c r="O27" s="81"/>
      <c r="Q27" s="113"/>
      <c r="R27" s="62"/>
      <c r="S27" s="64"/>
      <c r="T27" s="81"/>
    </row>
    <row r="28" spans="2:20" x14ac:dyDescent="0.35">
      <c r="B28" s="113"/>
      <c r="C28" s="62"/>
      <c r="D28" s="64"/>
      <c r="E28" s="81"/>
      <c r="G28" s="112"/>
      <c r="H28" s="62"/>
      <c r="I28" s="64"/>
      <c r="J28" s="81"/>
      <c r="L28" s="113"/>
      <c r="M28" s="62"/>
      <c r="N28" s="64"/>
      <c r="O28" s="81"/>
      <c r="Q28" s="113"/>
      <c r="R28" s="62"/>
      <c r="S28" s="64"/>
      <c r="T28" s="81"/>
    </row>
    <row r="29" spans="2:20" x14ac:dyDescent="0.35">
      <c r="B29" s="113"/>
      <c r="C29" s="63"/>
      <c r="D29" s="64"/>
      <c r="E29" s="81"/>
      <c r="G29" s="112"/>
      <c r="H29" s="63"/>
      <c r="I29" s="64"/>
      <c r="J29" s="81"/>
      <c r="L29" s="113"/>
      <c r="M29" s="63"/>
      <c r="N29" s="64"/>
      <c r="O29" s="81"/>
      <c r="Q29" s="113"/>
      <c r="R29" s="63"/>
      <c r="S29" s="64"/>
      <c r="T29" s="81"/>
    </row>
    <row r="30" spans="2:20" x14ac:dyDescent="0.35">
      <c r="B30" s="113"/>
      <c r="C30" s="63"/>
      <c r="D30" s="64"/>
      <c r="E30" s="81"/>
      <c r="G30" s="112"/>
      <c r="H30" s="63"/>
      <c r="I30" s="64"/>
      <c r="J30" s="81"/>
      <c r="L30" s="113"/>
      <c r="M30" s="63"/>
      <c r="N30" s="64"/>
      <c r="O30" s="81"/>
      <c r="Q30" s="113"/>
      <c r="R30" s="63"/>
      <c r="S30" s="64"/>
      <c r="T30" s="81"/>
    </row>
    <row r="31" spans="2:20" x14ac:dyDescent="0.35">
      <c r="B31" s="113"/>
      <c r="C31" s="63"/>
      <c r="D31" s="64"/>
      <c r="E31" s="81"/>
      <c r="G31" s="112"/>
      <c r="H31" s="63"/>
      <c r="I31" s="64"/>
      <c r="J31" s="81"/>
      <c r="L31" s="113"/>
      <c r="M31" s="63"/>
      <c r="N31" s="64"/>
      <c r="O31" s="81"/>
      <c r="Q31" s="113"/>
      <c r="R31" s="63"/>
      <c r="S31" s="64"/>
      <c r="T31" s="81"/>
    </row>
    <row r="32" spans="2:20" x14ac:dyDescent="0.35">
      <c r="B32" s="113"/>
      <c r="C32" s="63"/>
      <c r="D32" s="64"/>
      <c r="E32" s="81"/>
      <c r="G32" s="112"/>
      <c r="H32" s="63"/>
      <c r="I32" s="64"/>
      <c r="J32" s="81"/>
      <c r="L32" s="113"/>
      <c r="M32" s="63"/>
      <c r="N32" s="64"/>
      <c r="O32" s="81"/>
      <c r="Q32" s="113"/>
      <c r="R32" s="63"/>
      <c r="S32" s="64"/>
      <c r="T32" s="81"/>
    </row>
    <row r="33" spans="2:20" x14ac:dyDescent="0.35">
      <c r="B33" s="113"/>
      <c r="C33" s="63"/>
      <c r="D33" s="64"/>
      <c r="E33" s="81"/>
      <c r="G33" s="112"/>
      <c r="H33" s="63"/>
      <c r="I33" s="64"/>
      <c r="J33" s="81"/>
      <c r="L33" s="113"/>
      <c r="M33" s="63"/>
      <c r="N33" s="64"/>
      <c r="O33" s="81"/>
      <c r="Q33" s="113"/>
      <c r="R33" s="63"/>
      <c r="S33" s="64"/>
      <c r="T33" s="81"/>
    </row>
    <row r="34" spans="2:20" x14ac:dyDescent="0.35">
      <c r="B34" s="113"/>
      <c r="C34" s="63"/>
      <c r="D34" s="64"/>
      <c r="E34" s="81"/>
      <c r="G34" s="112"/>
      <c r="H34" s="63"/>
      <c r="I34" s="64"/>
      <c r="J34" s="81"/>
      <c r="L34" s="113"/>
      <c r="M34" s="63"/>
      <c r="N34" s="64"/>
      <c r="O34" s="81"/>
      <c r="Q34" s="113"/>
      <c r="R34" s="63"/>
      <c r="S34" s="64"/>
      <c r="T34" s="81"/>
    </row>
    <row r="35" spans="2:20" x14ac:dyDescent="0.35">
      <c r="B35" s="113"/>
      <c r="C35" s="63"/>
      <c r="D35" s="64"/>
      <c r="E35" s="81"/>
      <c r="G35" s="112"/>
      <c r="H35" s="63"/>
      <c r="I35" s="64"/>
      <c r="J35" s="81"/>
      <c r="L35" s="113"/>
      <c r="M35" s="63"/>
      <c r="N35" s="64"/>
      <c r="O35" s="81"/>
      <c r="Q35" s="113"/>
      <c r="R35" s="63"/>
      <c r="S35" s="64"/>
      <c r="T35" s="81"/>
    </row>
    <row r="36" spans="2:20" x14ac:dyDescent="0.35">
      <c r="B36" s="113"/>
      <c r="C36" s="63"/>
      <c r="D36" s="64"/>
      <c r="E36" s="81"/>
      <c r="G36" s="112"/>
      <c r="H36" s="63"/>
      <c r="I36" s="64"/>
      <c r="J36" s="81"/>
      <c r="L36" s="113"/>
      <c r="M36" s="63"/>
      <c r="N36" s="64"/>
      <c r="O36" s="81"/>
      <c r="Q36" s="113"/>
      <c r="R36" s="63"/>
      <c r="S36" s="64"/>
      <c r="T36" s="81"/>
    </row>
    <row r="37" spans="2:20" x14ac:dyDescent="0.35">
      <c r="B37" s="113"/>
      <c r="C37" s="63"/>
      <c r="D37" s="64"/>
      <c r="E37" s="81"/>
      <c r="G37" s="112"/>
      <c r="H37" s="63"/>
      <c r="I37" s="64"/>
      <c r="J37" s="81"/>
      <c r="L37" s="113"/>
      <c r="M37" s="63"/>
      <c r="N37" s="64"/>
      <c r="O37" s="81"/>
      <c r="Q37" s="113"/>
      <c r="R37" s="63"/>
      <c r="S37" s="64"/>
      <c r="T37" s="81"/>
    </row>
    <row r="38" spans="2:20" x14ac:dyDescent="0.35">
      <c r="B38" s="113"/>
      <c r="C38" s="63"/>
      <c r="D38" s="64"/>
      <c r="E38" s="81"/>
      <c r="G38" s="112"/>
      <c r="H38" s="63"/>
      <c r="I38" s="64"/>
      <c r="J38" s="81"/>
      <c r="L38" s="113"/>
      <c r="M38" s="63"/>
      <c r="N38" s="64"/>
      <c r="O38" s="81"/>
      <c r="Q38" s="113"/>
      <c r="R38" s="63"/>
      <c r="S38" s="64"/>
      <c r="T38" s="81"/>
    </row>
    <row r="39" spans="2:20" x14ac:dyDescent="0.35">
      <c r="B39" s="113"/>
      <c r="C39" s="63"/>
      <c r="D39" s="64"/>
      <c r="E39" s="81"/>
      <c r="G39" s="112"/>
      <c r="H39" s="63"/>
      <c r="I39" s="64"/>
      <c r="J39" s="81"/>
      <c r="L39" s="113"/>
      <c r="M39" s="63"/>
      <c r="N39" s="64"/>
      <c r="O39" s="81"/>
      <c r="Q39" s="113"/>
      <c r="R39" s="63"/>
      <c r="S39" s="64"/>
      <c r="T39" s="81"/>
    </row>
    <row r="40" spans="2:20" x14ac:dyDescent="0.35">
      <c r="B40" s="113"/>
      <c r="C40" s="63"/>
      <c r="D40" s="64"/>
      <c r="E40" s="81"/>
      <c r="G40" s="112"/>
      <c r="H40" s="63"/>
      <c r="I40" s="64"/>
      <c r="J40" s="81"/>
      <c r="L40" s="113"/>
      <c r="M40" s="63"/>
      <c r="N40" s="64"/>
      <c r="O40" s="81"/>
      <c r="Q40" s="113"/>
      <c r="R40" s="63"/>
      <c r="S40" s="64"/>
      <c r="T40" s="81"/>
    </row>
  </sheetData>
  <sheetProtection algorithmName="SHA-512" hashValue="PQ33IfSWBuO7u2vKYm/eE6bxw+ZmrDdAODr6QOHom+Hzgdn/dZqs/3su7GwLfUUAAGCgKT9vnva/qHgU+ze0AQ==" saltValue="vWkb3Tz8w0BXItxSS7yTYQ==" spinCount="100000" sheet="1" objects="1" scenarios="1"/>
  <mergeCells count="5">
    <mergeCell ref="A1:T1"/>
    <mergeCell ref="R3:T3"/>
    <mergeCell ref="C3:E3"/>
    <mergeCell ref="H3:J3"/>
    <mergeCell ref="M3:O3"/>
  </mergeCells>
  <phoneticPr fontId="33"/>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22C6F-F4F7-434F-8300-22416C00377C}">
  <sheetPr>
    <tabColor theme="4" tint="0.79998168889431442"/>
  </sheetPr>
  <dimension ref="A1:P40"/>
  <sheetViews>
    <sheetView zoomScaleNormal="100" workbookViewId="0">
      <selection activeCell="A3" sqref="A3"/>
    </sheetView>
  </sheetViews>
  <sheetFormatPr defaultColWidth="8.58203125" defaultRowHeight="13" x14ac:dyDescent="0.3"/>
  <cols>
    <col min="1" max="1" width="2.58203125" style="66" customWidth="1"/>
    <col min="2" max="2" width="20.58203125" style="66" customWidth="1"/>
    <col min="3" max="3" width="10.58203125" style="66" customWidth="1"/>
    <col min="4" max="4" width="3.58203125" style="66" customWidth="1"/>
    <col min="5" max="5" width="3.58203125" style="79" customWidth="1"/>
    <col min="6" max="6" width="15.08203125" style="111" customWidth="1"/>
    <col min="7" max="7" width="22.08203125" style="66" customWidth="1"/>
    <col min="8" max="8" width="10.58203125" style="82" customWidth="1"/>
    <col min="9" max="9" width="3.58203125" style="66" customWidth="1"/>
    <col min="10" max="10" width="23.83203125" style="66" customWidth="1"/>
    <col min="11" max="11" width="10.58203125" style="66" customWidth="1"/>
    <col min="12" max="13" width="3.58203125" style="66" customWidth="1"/>
    <col min="14" max="14" width="20.58203125" style="66" customWidth="1"/>
    <col min="15" max="15" width="33.33203125" style="66" customWidth="1"/>
    <col min="16" max="16" width="10.58203125" style="82" customWidth="1"/>
    <col min="17" max="16384" width="8.58203125" style="66"/>
  </cols>
  <sheetData>
    <row r="1" spans="1:16" ht="35" x14ac:dyDescent="0.25">
      <c r="A1" s="191" t="s">
        <v>173</v>
      </c>
      <c r="B1" s="191"/>
      <c r="C1" s="191"/>
      <c r="D1" s="191"/>
      <c r="E1" s="191"/>
      <c r="F1" s="191"/>
      <c r="G1" s="191"/>
      <c r="H1" s="191"/>
      <c r="I1" s="191"/>
      <c r="J1" s="191"/>
      <c r="K1" s="191"/>
      <c r="L1" s="191"/>
      <c r="M1" s="191"/>
      <c r="N1" s="191"/>
      <c r="O1" s="191"/>
      <c r="P1" s="191"/>
    </row>
    <row r="3" spans="1:16" ht="18" x14ac:dyDescent="0.4">
      <c r="B3" s="192" t="s">
        <v>81</v>
      </c>
      <c r="C3" s="192"/>
      <c r="F3" s="192" t="s">
        <v>82</v>
      </c>
      <c r="G3" s="192"/>
      <c r="H3" s="192"/>
      <c r="J3" s="192" t="s">
        <v>83</v>
      </c>
      <c r="K3" s="192"/>
      <c r="N3" s="192" t="s">
        <v>84</v>
      </c>
      <c r="O3" s="192"/>
      <c r="P3" s="192"/>
    </row>
    <row r="4" spans="1:16" x14ac:dyDescent="0.3">
      <c r="B4" s="59" t="s">
        <v>77</v>
      </c>
      <c r="C4" s="59" t="s">
        <v>87</v>
      </c>
      <c r="E4" s="59" t="s">
        <v>85</v>
      </c>
      <c r="F4" s="104" t="s">
        <v>77</v>
      </c>
      <c r="G4" s="59" t="s">
        <v>79</v>
      </c>
      <c r="H4" s="59" t="s">
        <v>87</v>
      </c>
      <c r="J4" s="59" t="s">
        <v>77</v>
      </c>
      <c r="K4" s="59" t="s">
        <v>87</v>
      </c>
      <c r="M4" s="59" t="s">
        <v>85</v>
      </c>
      <c r="N4" s="59" t="s">
        <v>77</v>
      </c>
      <c r="O4" s="59" t="s">
        <v>79</v>
      </c>
      <c r="P4" s="59" t="s">
        <v>87</v>
      </c>
    </row>
    <row r="5" spans="1:16" x14ac:dyDescent="0.3">
      <c r="B5" s="67"/>
      <c r="C5" s="68"/>
      <c r="E5" s="94">
        <v>1</v>
      </c>
      <c r="F5" s="110" t="s">
        <v>174</v>
      </c>
      <c r="G5" s="69" t="s">
        <v>175</v>
      </c>
      <c r="H5" s="99">
        <v>1.3</v>
      </c>
      <c r="J5" s="67"/>
      <c r="K5" s="68"/>
      <c r="M5" s="69">
        <v>1</v>
      </c>
      <c r="N5" s="62" t="s">
        <v>176</v>
      </c>
      <c r="O5" s="69" t="s">
        <v>177</v>
      </c>
      <c r="P5" s="99">
        <v>0.05</v>
      </c>
    </row>
    <row r="6" spans="1:16" x14ac:dyDescent="0.3">
      <c r="B6" s="67"/>
      <c r="C6" s="68"/>
      <c r="E6" s="94">
        <v>2</v>
      </c>
      <c r="F6" s="110" t="s">
        <v>178</v>
      </c>
      <c r="G6" s="69" t="s">
        <v>179</v>
      </c>
      <c r="H6" s="99">
        <v>1.05</v>
      </c>
      <c r="J6" s="67"/>
      <c r="K6" s="68"/>
      <c r="M6" s="69">
        <v>2</v>
      </c>
      <c r="N6" s="62" t="s">
        <v>180</v>
      </c>
      <c r="O6" s="69" t="s">
        <v>181</v>
      </c>
      <c r="P6" s="99">
        <v>0.2</v>
      </c>
    </row>
    <row r="7" spans="1:16" ht="25" customHeight="1" x14ac:dyDescent="0.3">
      <c r="B7" s="67"/>
      <c r="C7" s="68"/>
      <c r="E7" s="94">
        <v>3</v>
      </c>
      <c r="F7" s="110" t="s">
        <v>182</v>
      </c>
      <c r="G7" s="69" t="s">
        <v>183</v>
      </c>
      <c r="H7" s="99">
        <v>1.1000000000000001</v>
      </c>
      <c r="J7" s="67"/>
      <c r="K7" s="68"/>
      <c r="M7" s="69">
        <v>3</v>
      </c>
      <c r="N7" s="62" t="s">
        <v>184</v>
      </c>
      <c r="O7" s="69" t="s">
        <v>185</v>
      </c>
      <c r="P7" s="99">
        <v>0.3</v>
      </c>
    </row>
    <row r="8" spans="1:16" x14ac:dyDescent="0.3">
      <c r="B8" s="67"/>
      <c r="C8" s="68"/>
      <c r="E8" s="94">
        <v>4</v>
      </c>
      <c r="F8" s="110" t="s">
        <v>186</v>
      </c>
      <c r="G8" s="69" t="s">
        <v>187</v>
      </c>
      <c r="H8" s="99">
        <v>0.8</v>
      </c>
      <c r="J8" s="67"/>
      <c r="K8" s="68"/>
      <c r="M8" s="69">
        <v>4</v>
      </c>
      <c r="N8" s="62" t="s">
        <v>188</v>
      </c>
      <c r="O8" s="69" t="s">
        <v>189</v>
      </c>
      <c r="P8" s="99">
        <v>0.15</v>
      </c>
    </row>
    <row r="9" spans="1:16" x14ac:dyDescent="0.3">
      <c r="B9" s="67"/>
      <c r="C9" s="68"/>
      <c r="E9" s="94">
        <v>5</v>
      </c>
      <c r="F9" s="110" t="s">
        <v>190</v>
      </c>
      <c r="G9" s="69" t="s">
        <v>191</v>
      </c>
      <c r="H9" s="99">
        <v>0.7</v>
      </c>
      <c r="J9" s="67"/>
      <c r="K9" s="68"/>
      <c r="M9" s="69">
        <v>5</v>
      </c>
      <c r="N9" s="62" t="s">
        <v>192</v>
      </c>
      <c r="O9" s="69" t="s">
        <v>193</v>
      </c>
      <c r="P9" s="99">
        <v>0.4</v>
      </c>
    </row>
    <row r="10" spans="1:16" x14ac:dyDescent="0.3">
      <c r="B10" s="67"/>
      <c r="C10" s="68"/>
      <c r="E10" s="94">
        <v>6</v>
      </c>
      <c r="F10" s="110" t="s">
        <v>194</v>
      </c>
      <c r="G10" s="69" t="s">
        <v>195</v>
      </c>
      <c r="H10" s="99">
        <v>0.7</v>
      </c>
      <c r="J10" s="67"/>
      <c r="K10" s="68"/>
      <c r="M10" s="69">
        <v>6</v>
      </c>
      <c r="N10" s="62" t="s">
        <v>196</v>
      </c>
      <c r="O10" s="69" t="s">
        <v>197</v>
      </c>
      <c r="P10" s="99">
        <v>0.1</v>
      </c>
    </row>
    <row r="11" spans="1:16" x14ac:dyDescent="0.3">
      <c r="B11" s="67"/>
      <c r="C11" s="68"/>
      <c r="E11" s="94">
        <v>7</v>
      </c>
      <c r="F11" s="110" t="s">
        <v>198</v>
      </c>
      <c r="G11" s="69" t="s">
        <v>199</v>
      </c>
      <c r="H11" s="99">
        <v>0.6</v>
      </c>
      <c r="J11" s="67"/>
      <c r="K11" s="68"/>
      <c r="M11" s="69">
        <v>7</v>
      </c>
      <c r="N11" s="62" t="s">
        <v>200</v>
      </c>
      <c r="O11" s="69" t="s">
        <v>201</v>
      </c>
      <c r="P11" s="99">
        <v>0.25</v>
      </c>
    </row>
    <row r="12" spans="1:16" x14ac:dyDescent="0.3">
      <c r="B12" s="67"/>
      <c r="C12" s="68"/>
      <c r="E12" s="94">
        <v>8</v>
      </c>
      <c r="F12" s="110" t="s">
        <v>202</v>
      </c>
      <c r="G12" s="69" t="s">
        <v>203</v>
      </c>
      <c r="H12" s="81">
        <v>0.35</v>
      </c>
      <c r="J12" s="67"/>
      <c r="K12" s="68"/>
      <c r="M12" s="69">
        <v>8</v>
      </c>
      <c r="N12" s="62" t="s">
        <v>204</v>
      </c>
      <c r="O12" s="69" t="s">
        <v>205</v>
      </c>
      <c r="P12" s="99">
        <v>0.35</v>
      </c>
    </row>
    <row r="13" spans="1:16" x14ac:dyDescent="0.3">
      <c r="B13" s="67"/>
      <c r="C13" s="68"/>
      <c r="E13" s="94">
        <v>9</v>
      </c>
      <c r="F13" s="110" t="s">
        <v>206</v>
      </c>
      <c r="G13" s="69" t="s">
        <v>207</v>
      </c>
      <c r="H13" s="99">
        <v>0.45</v>
      </c>
      <c r="J13" s="67"/>
      <c r="K13" s="68"/>
      <c r="M13" s="69">
        <v>9</v>
      </c>
      <c r="N13" s="62" t="s">
        <v>208</v>
      </c>
      <c r="O13" s="69" t="s">
        <v>209</v>
      </c>
      <c r="P13" s="99">
        <v>0.4</v>
      </c>
    </row>
    <row r="14" spans="1:16" x14ac:dyDescent="0.3">
      <c r="B14" s="67"/>
      <c r="C14" s="68"/>
      <c r="E14" s="94">
        <v>10</v>
      </c>
      <c r="F14" s="110" t="s">
        <v>210</v>
      </c>
      <c r="G14" s="69" t="s">
        <v>211</v>
      </c>
      <c r="H14" s="99">
        <v>0.5</v>
      </c>
      <c r="J14" s="67"/>
      <c r="K14" s="68"/>
      <c r="M14" s="69">
        <v>10</v>
      </c>
      <c r="N14" s="62" t="s">
        <v>212</v>
      </c>
      <c r="O14" s="69" t="s">
        <v>213</v>
      </c>
      <c r="P14" s="99">
        <v>0.25</v>
      </c>
    </row>
    <row r="15" spans="1:16" x14ac:dyDescent="0.3">
      <c r="B15" s="67"/>
      <c r="C15" s="68"/>
      <c r="E15" s="94">
        <v>11</v>
      </c>
      <c r="F15" s="110" t="s">
        <v>214</v>
      </c>
      <c r="G15" s="69" t="s">
        <v>215</v>
      </c>
      <c r="H15" s="99">
        <v>0.15</v>
      </c>
      <c r="J15" s="67"/>
      <c r="K15" s="68"/>
      <c r="M15" s="69">
        <v>11</v>
      </c>
      <c r="N15" s="62" t="s">
        <v>216</v>
      </c>
      <c r="O15" s="69" t="s">
        <v>217</v>
      </c>
      <c r="P15" s="99">
        <v>0.35</v>
      </c>
    </row>
    <row r="16" spans="1:16" x14ac:dyDescent="0.3">
      <c r="B16" s="67"/>
      <c r="C16" s="68"/>
      <c r="E16" s="94">
        <v>12</v>
      </c>
      <c r="F16" s="110" t="s">
        <v>218</v>
      </c>
      <c r="G16" s="69" t="s">
        <v>219</v>
      </c>
      <c r="H16" s="99">
        <v>0.4</v>
      </c>
      <c r="J16" s="67"/>
      <c r="K16" s="68"/>
      <c r="M16" s="69">
        <v>12</v>
      </c>
      <c r="N16" s="62" t="s">
        <v>220</v>
      </c>
      <c r="O16" s="69" t="s">
        <v>221</v>
      </c>
      <c r="P16" s="99">
        <v>0.35</v>
      </c>
    </row>
    <row r="17" spans="2:16" ht="23" x14ac:dyDescent="0.3">
      <c r="B17" s="67"/>
      <c r="C17" s="68"/>
      <c r="E17" s="94">
        <v>13</v>
      </c>
      <c r="F17" s="110" t="s">
        <v>222</v>
      </c>
      <c r="G17" s="69" t="s">
        <v>223</v>
      </c>
      <c r="H17" s="99">
        <v>0.35</v>
      </c>
      <c r="J17" s="67"/>
      <c r="K17" s="68"/>
      <c r="M17" s="69">
        <v>13</v>
      </c>
      <c r="N17" s="62" t="s">
        <v>224</v>
      </c>
      <c r="O17" s="69" t="s">
        <v>225</v>
      </c>
      <c r="P17" s="99">
        <v>0.3</v>
      </c>
    </row>
    <row r="18" spans="2:16" ht="37.5" x14ac:dyDescent="0.3">
      <c r="B18" s="67"/>
      <c r="C18" s="68"/>
      <c r="E18" s="94">
        <v>14</v>
      </c>
      <c r="F18" s="110" t="s">
        <v>226</v>
      </c>
      <c r="G18" s="69" t="s">
        <v>227</v>
      </c>
      <c r="H18" s="99">
        <v>1.05</v>
      </c>
      <c r="J18" s="67"/>
      <c r="K18" s="68"/>
      <c r="M18" s="69">
        <v>14</v>
      </c>
      <c r="N18" s="62" t="s">
        <v>228</v>
      </c>
      <c r="O18" s="69" t="s">
        <v>229</v>
      </c>
      <c r="P18" s="99">
        <v>0.3</v>
      </c>
    </row>
    <row r="19" spans="2:16" x14ac:dyDescent="0.3">
      <c r="B19" s="67"/>
      <c r="C19" s="68"/>
      <c r="E19" s="94">
        <v>15</v>
      </c>
      <c r="F19" s="110" t="s">
        <v>230</v>
      </c>
      <c r="G19" s="69" t="s">
        <v>156</v>
      </c>
      <c r="H19" s="99">
        <v>0.3</v>
      </c>
      <c r="J19" s="67"/>
      <c r="K19" s="68"/>
      <c r="M19" s="69">
        <v>15</v>
      </c>
      <c r="N19" s="62" t="s">
        <v>231</v>
      </c>
      <c r="O19" s="69" t="s">
        <v>232</v>
      </c>
      <c r="P19" s="99">
        <v>0.1</v>
      </c>
    </row>
    <row r="20" spans="2:16" x14ac:dyDescent="0.3">
      <c r="B20" s="67"/>
      <c r="C20" s="68"/>
      <c r="E20" s="94">
        <v>16</v>
      </c>
      <c r="F20" s="110" t="s">
        <v>233</v>
      </c>
      <c r="G20" s="69" t="s">
        <v>234</v>
      </c>
      <c r="H20" s="99">
        <v>0.35</v>
      </c>
      <c r="J20" s="67"/>
      <c r="K20" s="68"/>
      <c r="M20" s="69">
        <v>16</v>
      </c>
      <c r="N20" s="62" t="s">
        <v>235</v>
      </c>
      <c r="O20" s="69" t="s">
        <v>236</v>
      </c>
      <c r="P20" s="99">
        <v>0.27500000000000002</v>
      </c>
    </row>
    <row r="21" spans="2:16" x14ac:dyDescent="0.3">
      <c r="B21" s="67"/>
      <c r="C21" s="68"/>
      <c r="E21" s="94">
        <v>17</v>
      </c>
      <c r="F21" s="110" t="s">
        <v>237</v>
      </c>
      <c r="G21" s="69" t="s">
        <v>238</v>
      </c>
      <c r="H21" s="99">
        <v>0.1</v>
      </c>
      <c r="J21" s="67"/>
      <c r="K21" s="68"/>
      <c r="M21" s="69" t="s">
        <v>239</v>
      </c>
      <c r="N21" s="62" t="s">
        <v>240</v>
      </c>
      <c r="O21" s="69" t="s">
        <v>241</v>
      </c>
      <c r="P21" s="99">
        <v>0.3</v>
      </c>
    </row>
    <row r="22" spans="2:16" x14ac:dyDescent="0.3">
      <c r="B22" s="67"/>
      <c r="C22" s="68"/>
      <c r="E22" s="94">
        <v>18</v>
      </c>
      <c r="F22" s="110" t="s">
        <v>242</v>
      </c>
      <c r="G22" s="69" t="s">
        <v>243</v>
      </c>
      <c r="H22" s="99">
        <v>2.5000000000000001E-2</v>
      </c>
      <c r="J22" s="67"/>
      <c r="K22" s="68"/>
      <c r="M22" s="69">
        <v>17</v>
      </c>
      <c r="N22" s="62" t="s">
        <v>244</v>
      </c>
      <c r="O22" s="69" t="s">
        <v>245</v>
      </c>
      <c r="P22" s="99">
        <v>0.4</v>
      </c>
    </row>
    <row r="23" spans="2:16" x14ac:dyDescent="0.3">
      <c r="B23" s="67"/>
      <c r="C23" s="68"/>
      <c r="E23" s="94">
        <v>19</v>
      </c>
      <c r="F23" s="110" t="s">
        <v>246</v>
      </c>
      <c r="G23" s="69" t="s">
        <v>247</v>
      </c>
      <c r="H23" s="99">
        <v>0.1</v>
      </c>
      <c r="J23" s="67"/>
      <c r="K23" s="68"/>
      <c r="M23" s="69">
        <v>18</v>
      </c>
      <c r="N23" s="62" t="s">
        <v>248</v>
      </c>
      <c r="O23" s="69" t="s">
        <v>249</v>
      </c>
      <c r="P23" s="99">
        <v>0.2</v>
      </c>
    </row>
    <row r="24" spans="2:16" ht="31.5" customHeight="1" x14ac:dyDescent="0.3">
      <c r="B24" s="67"/>
      <c r="C24" s="68"/>
      <c r="E24" s="94">
        <v>20</v>
      </c>
      <c r="F24" s="110" t="s">
        <v>250</v>
      </c>
      <c r="G24" s="69" t="s">
        <v>251</v>
      </c>
      <c r="H24" s="99">
        <v>0.15</v>
      </c>
      <c r="J24" s="67"/>
      <c r="K24" s="68"/>
      <c r="M24" s="69">
        <v>19</v>
      </c>
      <c r="N24" s="62" t="s">
        <v>252</v>
      </c>
      <c r="O24" s="69" t="s">
        <v>253</v>
      </c>
      <c r="P24" s="99">
        <v>0.6</v>
      </c>
    </row>
    <row r="25" spans="2:16" ht="21.75" customHeight="1" x14ac:dyDescent="0.3">
      <c r="B25" s="67"/>
      <c r="C25" s="68"/>
      <c r="E25" s="94">
        <v>21</v>
      </c>
      <c r="F25" s="110" t="s">
        <v>254</v>
      </c>
      <c r="G25" s="69" t="s">
        <v>255</v>
      </c>
      <c r="H25" s="81">
        <v>0.125</v>
      </c>
      <c r="J25" s="67"/>
      <c r="K25" s="68"/>
      <c r="M25" s="69">
        <v>20</v>
      </c>
      <c r="N25" s="62" t="s">
        <v>256</v>
      </c>
      <c r="O25" s="69" t="s">
        <v>257</v>
      </c>
      <c r="P25" s="99">
        <v>0.65</v>
      </c>
    </row>
    <row r="26" spans="2:16" ht="24.75" customHeight="1" x14ac:dyDescent="0.3">
      <c r="B26" s="67"/>
      <c r="C26" s="68"/>
      <c r="E26" s="94">
        <v>22</v>
      </c>
      <c r="F26" s="110" t="s">
        <v>258</v>
      </c>
      <c r="G26" s="69" t="s">
        <v>259</v>
      </c>
      <c r="H26" s="99">
        <v>0.1</v>
      </c>
      <c r="J26" s="67"/>
      <c r="K26" s="68"/>
      <c r="M26" s="69">
        <v>21</v>
      </c>
      <c r="N26" s="62" t="s">
        <v>260</v>
      </c>
      <c r="O26" s="69" t="s">
        <v>261</v>
      </c>
      <c r="P26" s="99">
        <v>0.45</v>
      </c>
    </row>
    <row r="27" spans="2:16" ht="36.75" customHeight="1" x14ac:dyDescent="0.3">
      <c r="B27" s="67"/>
      <c r="C27" s="68"/>
      <c r="E27" s="94">
        <v>23</v>
      </c>
      <c r="F27" s="110" t="s">
        <v>262</v>
      </c>
      <c r="G27" s="69" t="s">
        <v>263</v>
      </c>
      <c r="H27" s="99">
        <v>0.3</v>
      </c>
      <c r="J27" s="67"/>
      <c r="K27" s="68"/>
      <c r="M27" s="69">
        <v>22</v>
      </c>
      <c r="N27" s="62" t="s">
        <v>264</v>
      </c>
      <c r="O27" s="69" t="s">
        <v>265</v>
      </c>
      <c r="P27" s="99">
        <v>0.65</v>
      </c>
    </row>
    <row r="28" spans="2:16" ht="23" x14ac:dyDescent="0.3">
      <c r="B28" s="67"/>
      <c r="C28" s="68"/>
      <c r="E28" s="94">
        <v>24</v>
      </c>
      <c r="F28" s="110" t="s">
        <v>266</v>
      </c>
      <c r="G28" s="69" t="s">
        <v>267</v>
      </c>
      <c r="H28" s="99">
        <v>0.1</v>
      </c>
      <c r="J28" s="67"/>
      <c r="K28" s="68"/>
      <c r="M28" s="69">
        <v>23</v>
      </c>
      <c r="N28" s="62" t="s">
        <v>268</v>
      </c>
      <c r="O28" s="69" t="s">
        <v>269</v>
      </c>
      <c r="P28" s="99">
        <v>0.55000000000000004</v>
      </c>
    </row>
    <row r="29" spans="2:16" ht="23" x14ac:dyDescent="0.3">
      <c r="B29" s="67"/>
      <c r="C29" s="68"/>
      <c r="E29" s="94">
        <v>25</v>
      </c>
      <c r="F29" s="110" t="s">
        <v>270</v>
      </c>
      <c r="G29" s="69" t="s">
        <v>271</v>
      </c>
      <c r="H29" s="99">
        <v>0.15</v>
      </c>
      <c r="J29" s="67"/>
      <c r="K29" s="68"/>
      <c r="M29" s="69">
        <v>24</v>
      </c>
      <c r="N29" s="62" t="s">
        <v>272</v>
      </c>
      <c r="O29" s="69" t="s">
        <v>273</v>
      </c>
      <c r="P29" s="99">
        <v>0.4</v>
      </c>
    </row>
    <row r="30" spans="2:16" ht="23" x14ac:dyDescent="0.3">
      <c r="B30" s="67"/>
      <c r="C30" s="68"/>
      <c r="E30" s="94">
        <v>26</v>
      </c>
      <c r="F30" s="110" t="s">
        <v>274</v>
      </c>
      <c r="G30" s="69" t="s">
        <v>275</v>
      </c>
      <c r="H30" s="81">
        <v>0.2</v>
      </c>
      <c r="J30" s="67"/>
      <c r="K30" s="68"/>
      <c r="M30" s="69">
        <v>25</v>
      </c>
      <c r="N30" s="62" t="s">
        <v>276</v>
      </c>
      <c r="O30" s="69" t="s">
        <v>277</v>
      </c>
      <c r="P30" s="99">
        <v>0.55000000000000004</v>
      </c>
    </row>
    <row r="31" spans="2:16" ht="23" x14ac:dyDescent="0.3">
      <c r="B31" s="67"/>
      <c r="C31" s="68"/>
      <c r="E31" s="94">
        <v>27</v>
      </c>
      <c r="F31" s="110" t="s">
        <v>278</v>
      </c>
      <c r="G31" s="69" t="s">
        <v>279</v>
      </c>
      <c r="H31" s="99">
        <v>0.55000000000000004</v>
      </c>
      <c r="J31" s="67"/>
      <c r="K31" s="68"/>
      <c r="M31" s="69"/>
      <c r="N31" s="62"/>
      <c r="O31" s="69"/>
      <c r="P31" s="99"/>
    </row>
    <row r="32" spans="2:16" ht="24" customHeight="1" x14ac:dyDescent="0.3">
      <c r="B32" s="67"/>
      <c r="C32" s="68"/>
      <c r="E32" s="94">
        <v>28</v>
      </c>
      <c r="F32" s="110" t="s">
        <v>280</v>
      </c>
      <c r="G32" s="69" t="s">
        <v>281</v>
      </c>
      <c r="H32" s="81">
        <v>0.05</v>
      </c>
      <c r="J32" s="67"/>
      <c r="K32" s="68"/>
      <c r="M32" s="69"/>
      <c r="N32" s="62"/>
      <c r="O32" s="69"/>
      <c r="P32" s="99"/>
    </row>
    <row r="33" spans="2:16" x14ac:dyDescent="0.3">
      <c r="B33" s="67"/>
      <c r="C33" s="68"/>
      <c r="E33" s="94">
        <v>29</v>
      </c>
      <c r="F33" s="110" t="s">
        <v>282</v>
      </c>
      <c r="G33" s="69" t="s">
        <v>283</v>
      </c>
      <c r="H33" s="81">
        <v>1.25</v>
      </c>
      <c r="J33" s="67"/>
      <c r="K33" s="68"/>
      <c r="M33" s="69"/>
      <c r="N33" s="62"/>
      <c r="O33" s="69"/>
      <c r="P33" s="99"/>
    </row>
    <row r="34" spans="2:16" x14ac:dyDescent="0.3">
      <c r="B34" s="67"/>
      <c r="C34" s="68"/>
      <c r="E34" s="94">
        <v>30</v>
      </c>
      <c r="F34" s="110" t="s">
        <v>284</v>
      </c>
      <c r="G34" s="69" t="s">
        <v>285</v>
      </c>
      <c r="H34" s="81">
        <v>1.1000000000000001</v>
      </c>
      <c r="J34" s="67"/>
      <c r="K34" s="68"/>
      <c r="M34" s="69"/>
      <c r="N34" s="62"/>
      <c r="O34" s="69"/>
      <c r="P34" s="81"/>
    </row>
    <row r="35" spans="2:16" x14ac:dyDescent="0.3">
      <c r="B35" s="67"/>
      <c r="C35" s="68"/>
      <c r="E35" s="94"/>
      <c r="F35" s="110"/>
      <c r="G35" s="69"/>
      <c r="H35" s="81"/>
      <c r="J35" s="67"/>
      <c r="K35" s="68"/>
      <c r="M35" s="69"/>
      <c r="N35" s="62"/>
      <c r="O35" s="69"/>
      <c r="P35" s="81"/>
    </row>
    <row r="36" spans="2:16" x14ac:dyDescent="0.3">
      <c r="B36" s="67"/>
      <c r="C36" s="68"/>
      <c r="E36" s="94"/>
      <c r="F36" s="110"/>
      <c r="G36" s="69"/>
      <c r="H36" s="81"/>
      <c r="J36" s="67"/>
      <c r="K36" s="68"/>
      <c r="M36" s="69"/>
      <c r="N36" s="62"/>
      <c r="O36" s="69"/>
      <c r="P36" s="81"/>
    </row>
    <row r="37" spans="2:16" x14ac:dyDescent="0.3">
      <c r="B37" s="67"/>
      <c r="C37" s="68"/>
      <c r="E37" s="94"/>
      <c r="F37" s="110"/>
      <c r="G37" s="69"/>
      <c r="H37" s="81"/>
      <c r="J37" s="67"/>
      <c r="K37" s="68"/>
      <c r="M37" s="69"/>
      <c r="N37" s="62"/>
      <c r="O37" s="69"/>
      <c r="P37" s="81"/>
    </row>
    <row r="38" spans="2:16" x14ac:dyDescent="0.3">
      <c r="B38" s="68"/>
      <c r="C38" s="68"/>
      <c r="E38" s="94"/>
      <c r="F38" s="110"/>
      <c r="G38" s="69"/>
      <c r="H38" s="81"/>
      <c r="J38" s="68"/>
      <c r="K38" s="68"/>
      <c r="M38" s="69"/>
      <c r="N38" s="63"/>
      <c r="O38" s="69"/>
      <c r="P38" s="81"/>
    </row>
    <row r="39" spans="2:16" x14ac:dyDescent="0.3">
      <c r="B39" s="68"/>
      <c r="C39" s="68"/>
      <c r="E39" s="94"/>
      <c r="F39" s="110"/>
      <c r="G39" s="69"/>
      <c r="H39" s="81"/>
      <c r="J39" s="68"/>
      <c r="K39" s="68"/>
      <c r="M39" s="69"/>
      <c r="N39" s="63"/>
      <c r="O39" s="69"/>
      <c r="P39" s="81"/>
    </row>
    <row r="40" spans="2:16" x14ac:dyDescent="0.3">
      <c r="B40" s="68"/>
      <c r="C40" s="68"/>
      <c r="E40" s="94"/>
      <c r="F40" s="110"/>
      <c r="G40" s="69"/>
      <c r="H40" s="81"/>
      <c r="J40" s="68"/>
      <c r="K40" s="68"/>
      <c r="M40" s="69"/>
      <c r="N40" s="63"/>
      <c r="O40" s="69"/>
      <c r="P40" s="81"/>
    </row>
  </sheetData>
  <sheetProtection algorithmName="SHA-512" hashValue="tFDoW2lWfIGUj4UlC4QrKlC738UxPuuVaeheq8Bobi9RHGQ7bKIm6k3Xw6QF0oM4x/hi/TYXvmgIC1p5ouw2NA==" saltValue="QWNMV6UiUuMqbO5ogf10fg==" spinCount="100000" sheet="1" objects="1" scenarios="1"/>
  <mergeCells count="5">
    <mergeCell ref="A1:P1"/>
    <mergeCell ref="B3:C3"/>
    <mergeCell ref="F3:H3"/>
    <mergeCell ref="J3:K3"/>
    <mergeCell ref="N3:P3"/>
  </mergeCells>
  <phoneticPr fontId="33"/>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56BDD-5616-4B0C-ADDD-C8D46E071B09}">
  <sheetPr>
    <tabColor theme="4" tint="0.79998168889431442"/>
  </sheetPr>
  <dimension ref="A1:N40"/>
  <sheetViews>
    <sheetView zoomScaleNormal="100" workbookViewId="0">
      <selection activeCell="A3" sqref="A3"/>
    </sheetView>
  </sheetViews>
  <sheetFormatPr defaultColWidth="8.58203125" defaultRowHeight="13" x14ac:dyDescent="0.3"/>
  <cols>
    <col min="1" max="1" width="2.58203125" style="66" customWidth="1"/>
    <col min="2" max="2" width="14.08203125" style="66" customWidth="1"/>
    <col min="3" max="3" width="9.83203125" style="72" customWidth="1"/>
    <col min="4" max="4" width="5.83203125" style="82" customWidth="1"/>
    <col min="5" max="5" width="3.58203125" style="66" customWidth="1"/>
    <col min="6" max="6" width="9.58203125" style="66" customWidth="1"/>
    <col min="7" max="7" width="7.83203125" style="66" customWidth="1"/>
    <col min="8" max="8" width="3.58203125" style="66" customWidth="1"/>
    <col min="9" max="9" width="13.08203125" style="66" customWidth="1"/>
    <col min="10" max="10" width="13.58203125" style="72" customWidth="1"/>
    <col min="11" max="11" width="6.08203125" style="82" customWidth="1"/>
    <col min="12" max="12" width="3.58203125" style="66" customWidth="1"/>
    <col min="13" max="13" width="8.33203125" style="66" customWidth="1"/>
    <col min="14" max="14" width="8.08203125" style="66" customWidth="1"/>
    <col min="15" max="16384" width="8.58203125" style="66"/>
  </cols>
  <sheetData>
    <row r="1" spans="1:14" ht="35" x14ac:dyDescent="0.25">
      <c r="A1" s="191" t="s">
        <v>286</v>
      </c>
      <c r="B1" s="191"/>
      <c r="C1" s="191"/>
      <c r="D1" s="191"/>
      <c r="E1" s="191"/>
      <c r="F1" s="191"/>
      <c r="G1" s="191"/>
      <c r="H1" s="191"/>
      <c r="I1" s="191"/>
      <c r="J1" s="191"/>
      <c r="K1" s="191"/>
      <c r="L1" s="191"/>
      <c r="M1" s="191"/>
      <c r="N1" s="191"/>
    </row>
    <row r="3" spans="1:14" ht="18" x14ac:dyDescent="0.4">
      <c r="B3" s="192" t="s">
        <v>81</v>
      </c>
      <c r="C3" s="192"/>
      <c r="D3" s="192"/>
      <c r="F3" s="192" t="s">
        <v>82</v>
      </c>
      <c r="G3" s="192"/>
      <c r="I3" s="192" t="s">
        <v>83</v>
      </c>
      <c r="J3" s="192"/>
      <c r="K3" s="192"/>
      <c r="M3" s="192" t="s">
        <v>84</v>
      </c>
      <c r="N3" s="192"/>
    </row>
    <row r="4" spans="1:14" x14ac:dyDescent="0.3">
      <c r="B4" s="59" t="s">
        <v>77</v>
      </c>
      <c r="C4" s="71" t="s">
        <v>79</v>
      </c>
      <c r="D4" s="59" t="s">
        <v>87</v>
      </c>
      <c r="F4" s="59" t="s">
        <v>77</v>
      </c>
      <c r="G4" s="59" t="s">
        <v>87</v>
      </c>
      <c r="I4" s="59" t="s">
        <v>77</v>
      </c>
      <c r="J4" s="71" t="s">
        <v>79</v>
      </c>
      <c r="K4" s="59" t="s">
        <v>87</v>
      </c>
      <c r="M4" s="59" t="s">
        <v>77</v>
      </c>
      <c r="N4" s="59" t="s">
        <v>87</v>
      </c>
    </row>
    <row r="5" spans="1:14" x14ac:dyDescent="0.3">
      <c r="B5" s="62" t="s">
        <v>287</v>
      </c>
      <c r="C5" s="69" t="s">
        <v>288</v>
      </c>
      <c r="D5" s="81">
        <v>0.05</v>
      </c>
      <c r="F5" s="67"/>
      <c r="G5" s="68"/>
      <c r="I5" s="62" t="s">
        <v>287</v>
      </c>
      <c r="J5" s="69" t="s">
        <v>288</v>
      </c>
      <c r="K5" s="81">
        <v>0.05</v>
      </c>
      <c r="M5" s="67"/>
      <c r="N5" s="68"/>
    </row>
    <row r="6" spans="1:14" x14ac:dyDescent="0.3">
      <c r="B6" s="62" t="s">
        <v>289</v>
      </c>
      <c r="C6" s="69" t="s">
        <v>290</v>
      </c>
      <c r="D6" s="81">
        <v>0.05</v>
      </c>
      <c r="F6" s="67"/>
      <c r="G6" s="68"/>
      <c r="I6" s="62" t="s">
        <v>289</v>
      </c>
      <c r="J6" s="69" t="s">
        <v>290</v>
      </c>
      <c r="K6" s="81">
        <v>0.05</v>
      </c>
      <c r="M6" s="67"/>
      <c r="N6" s="68"/>
    </row>
    <row r="7" spans="1:14" x14ac:dyDescent="0.3">
      <c r="B7" s="62" t="s">
        <v>291</v>
      </c>
      <c r="C7" s="69" t="s">
        <v>292</v>
      </c>
      <c r="D7" s="81">
        <v>0.1</v>
      </c>
      <c r="F7" s="67"/>
      <c r="G7" s="68"/>
      <c r="I7" s="62" t="s">
        <v>291</v>
      </c>
      <c r="J7" s="69" t="s">
        <v>292</v>
      </c>
      <c r="K7" s="81">
        <v>0.1</v>
      </c>
      <c r="M7" s="67"/>
      <c r="N7" s="68"/>
    </row>
    <row r="8" spans="1:14" x14ac:dyDescent="0.3">
      <c r="B8" s="62" t="s">
        <v>293</v>
      </c>
      <c r="C8" s="69" t="s">
        <v>294</v>
      </c>
      <c r="D8" s="81">
        <v>0.2</v>
      </c>
      <c r="F8" s="67"/>
      <c r="G8" s="68"/>
      <c r="I8" s="62" t="s">
        <v>293</v>
      </c>
      <c r="J8" s="69" t="s">
        <v>294</v>
      </c>
      <c r="K8" s="81">
        <v>0.2</v>
      </c>
      <c r="M8" s="67"/>
      <c r="N8" s="68"/>
    </row>
    <row r="9" spans="1:14" x14ac:dyDescent="0.3">
      <c r="B9" s="62" t="s">
        <v>295</v>
      </c>
      <c r="C9" s="69" t="s">
        <v>296</v>
      </c>
      <c r="D9" s="81">
        <v>0.4</v>
      </c>
      <c r="F9" s="67"/>
      <c r="G9" s="68"/>
      <c r="I9" s="62" t="s">
        <v>295</v>
      </c>
      <c r="J9" s="69" t="s">
        <v>296</v>
      </c>
      <c r="K9" s="81">
        <v>0.4</v>
      </c>
      <c r="M9" s="67"/>
      <c r="N9" s="68"/>
    </row>
    <row r="10" spans="1:14" x14ac:dyDescent="0.3">
      <c r="B10" s="62"/>
      <c r="C10" s="69"/>
      <c r="D10" s="81"/>
      <c r="F10" s="67"/>
      <c r="G10" s="68"/>
      <c r="I10" s="62" t="s">
        <v>297</v>
      </c>
      <c r="J10" s="69" t="s">
        <v>298</v>
      </c>
      <c r="K10" s="81">
        <v>0.2</v>
      </c>
      <c r="M10" s="67"/>
      <c r="N10" s="68"/>
    </row>
    <row r="11" spans="1:14" x14ac:dyDescent="0.3">
      <c r="B11" s="62"/>
      <c r="C11" s="69"/>
      <c r="D11" s="81"/>
      <c r="F11" s="67"/>
      <c r="G11" s="68"/>
      <c r="I11" s="62"/>
      <c r="J11" s="69"/>
      <c r="K11" s="81"/>
      <c r="M11" s="67"/>
      <c r="N11" s="68"/>
    </row>
    <row r="12" spans="1:14" x14ac:dyDescent="0.3">
      <c r="B12" s="62"/>
      <c r="C12" s="69"/>
      <c r="D12" s="81"/>
      <c r="F12" s="67"/>
      <c r="G12" s="68"/>
      <c r="I12" s="62"/>
      <c r="J12" s="69"/>
      <c r="K12" s="81"/>
      <c r="M12" s="67"/>
      <c r="N12" s="68"/>
    </row>
    <row r="13" spans="1:14" x14ac:dyDescent="0.3">
      <c r="B13" s="62"/>
      <c r="C13" s="69"/>
      <c r="D13" s="81"/>
      <c r="F13" s="67"/>
      <c r="G13" s="68"/>
      <c r="I13" s="62"/>
      <c r="J13" s="69"/>
      <c r="K13" s="81"/>
      <c r="M13" s="67"/>
      <c r="N13" s="68"/>
    </row>
    <row r="14" spans="1:14" x14ac:dyDescent="0.3">
      <c r="B14" s="62"/>
      <c r="C14" s="69"/>
      <c r="D14" s="81"/>
      <c r="F14" s="67"/>
      <c r="G14" s="68"/>
      <c r="I14" s="62"/>
      <c r="J14" s="69"/>
      <c r="K14" s="81"/>
      <c r="M14" s="67"/>
      <c r="N14" s="68"/>
    </row>
    <row r="15" spans="1:14" x14ac:dyDescent="0.3">
      <c r="B15" s="62"/>
      <c r="C15" s="69"/>
      <c r="D15" s="81"/>
      <c r="F15" s="67"/>
      <c r="G15" s="68"/>
      <c r="I15" s="62"/>
      <c r="J15" s="69"/>
      <c r="K15" s="81"/>
      <c r="M15" s="67"/>
      <c r="N15" s="68"/>
    </row>
    <row r="16" spans="1:14" x14ac:dyDescent="0.3">
      <c r="B16" s="62"/>
      <c r="C16" s="69"/>
      <c r="D16" s="81"/>
      <c r="F16" s="67"/>
      <c r="G16" s="68"/>
      <c r="I16" s="62"/>
      <c r="J16" s="69"/>
      <c r="K16" s="81"/>
      <c r="M16" s="67"/>
      <c r="N16" s="68"/>
    </row>
    <row r="17" spans="2:14" x14ac:dyDescent="0.3">
      <c r="B17" s="62"/>
      <c r="C17" s="69"/>
      <c r="D17" s="81"/>
      <c r="F17" s="67"/>
      <c r="G17" s="68"/>
      <c r="I17" s="62"/>
      <c r="J17" s="69"/>
      <c r="K17" s="81"/>
      <c r="M17" s="67"/>
      <c r="N17" s="68"/>
    </row>
    <row r="18" spans="2:14" x14ac:dyDescent="0.3">
      <c r="B18" s="62"/>
      <c r="C18" s="69"/>
      <c r="D18" s="81"/>
      <c r="F18" s="67"/>
      <c r="G18" s="68"/>
      <c r="I18" s="62"/>
      <c r="J18" s="69"/>
      <c r="K18" s="81"/>
      <c r="M18" s="67"/>
      <c r="N18" s="68"/>
    </row>
    <row r="19" spans="2:14" x14ac:dyDescent="0.3">
      <c r="B19" s="62"/>
      <c r="C19" s="69"/>
      <c r="D19" s="81"/>
      <c r="F19" s="67"/>
      <c r="G19" s="68"/>
      <c r="I19" s="62"/>
      <c r="J19" s="69"/>
      <c r="K19" s="81"/>
      <c r="M19" s="67"/>
      <c r="N19" s="68"/>
    </row>
    <row r="20" spans="2:14" x14ac:dyDescent="0.3">
      <c r="B20" s="62"/>
      <c r="C20" s="69"/>
      <c r="D20" s="81"/>
      <c r="F20" s="67"/>
      <c r="G20" s="68"/>
      <c r="I20" s="62"/>
      <c r="J20" s="69"/>
      <c r="K20" s="81"/>
      <c r="M20" s="67"/>
      <c r="N20" s="68"/>
    </row>
    <row r="21" spans="2:14" x14ac:dyDescent="0.3">
      <c r="B21" s="62"/>
      <c r="C21" s="69"/>
      <c r="D21" s="81"/>
      <c r="F21" s="67"/>
      <c r="G21" s="68"/>
      <c r="I21" s="62"/>
      <c r="J21" s="69"/>
      <c r="K21" s="81"/>
      <c r="M21" s="67"/>
      <c r="N21" s="68"/>
    </row>
    <row r="22" spans="2:14" x14ac:dyDescent="0.3">
      <c r="B22" s="62"/>
      <c r="C22" s="69"/>
      <c r="D22" s="81"/>
      <c r="F22" s="67"/>
      <c r="G22" s="68"/>
      <c r="I22" s="62"/>
      <c r="J22" s="69"/>
      <c r="K22" s="81"/>
      <c r="M22" s="67"/>
      <c r="N22" s="68"/>
    </row>
    <row r="23" spans="2:14" x14ac:dyDescent="0.3">
      <c r="B23" s="62"/>
      <c r="C23" s="69"/>
      <c r="D23" s="81"/>
      <c r="F23" s="67"/>
      <c r="G23" s="68"/>
      <c r="I23" s="62"/>
      <c r="J23" s="69"/>
      <c r="K23" s="81"/>
      <c r="M23" s="67"/>
      <c r="N23" s="68"/>
    </row>
    <row r="24" spans="2:14" x14ac:dyDescent="0.3">
      <c r="B24" s="62"/>
      <c r="C24" s="69"/>
      <c r="D24" s="81"/>
      <c r="F24" s="67"/>
      <c r="G24" s="68"/>
      <c r="I24" s="62"/>
      <c r="J24" s="69"/>
      <c r="K24" s="81"/>
      <c r="M24" s="67"/>
      <c r="N24" s="68"/>
    </row>
    <row r="25" spans="2:14" x14ac:dyDescent="0.3">
      <c r="B25" s="62"/>
      <c r="C25" s="69"/>
      <c r="D25" s="81"/>
      <c r="F25" s="67"/>
      <c r="G25" s="68"/>
      <c r="I25" s="62"/>
      <c r="J25" s="69"/>
      <c r="K25" s="81"/>
      <c r="M25" s="67"/>
      <c r="N25" s="68"/>
    </row>
    <row r="26" spans="2:14" x14ac:dyDescent="0.3">
      <c r="B26" s="62"/>
      <c r="C26" s="69"/>
      <c r="D26" s="81"/>
      <c r="F26" s="67"/>
      <c r="G26" s="68"/>
      <c r="I26" s="62"/>
      <c r="J26" s="69"/>
      <c r="K26" s="81"/>
      <c r="M26" s="67"/>
      <c r="N26" s="68"/>
    </row>
    <row r="27" spans="2:14" x14ac:dyDescent="0.3">
      <c r="B27" s="62"/>
      <c r="C27" s="69"/>
      <c r="D27" s="81"/>
      <c r="F27" s="67"/>
      <c r="G27" s="68"/>
      <c r="I27" s="62"/>
      <c r="J27" s="69"/>
      <c r="K27" s="81"/>
      <c r="M27" s="67"/>
      <c r="N27" s="68"/>
    </row>
    <row r="28" spans="2:14" x14ac:dyDescent="0.3">
      <c r="B28" s="62"/>
      <c r="C28" s="69"/>
      <c r="D28" s="81"/>
      <c r="F28" s="67"/>
      <c r="G28" s="68"/>
      <c r="I28" s="62"/>
      <c r="J28" s="69"/>
      <c r="K28" s="81"/>
      <c r="M28" s="67"/>
      <c r="N28" s="68"/>
    </row>
    <row r="29" spans="2:14" x14ac:dyDescent="0.3">
      <c r="B29" s="62"/>
      <c r="C29" s="69"/>
      <c r="D29" s="81"/>
      <c r="F29" s="67"/>
      <c r="G29" s="68"/>
      <c r="I29" s="62"/>
      <c r="J29" s="69"/>
      <c r="K29" s="81"/>
      <c r="M29" s="67"/>
      <c r="N29" s="68"/>
    </row>
    <row r="30" spans="2:14" x14ac:dyDescent="0.3">
      <c r="B30" s="62"/>
      <c r="C30" s="69"/>
      <c r="D30" s="81"/>
      <c r="F30" s="67"/>
      <c r="G30" s="68"/>
      <c r="I30" s="62"/>
      <c r="J30" s="69"/>
      <c r="K30" s="81"/>
      <c r="M30" s="67"/>
      <c r="N30" s="68"/>
    </row>
    <row r="31" spans="2:14" x14ac:dyDescent="0.3">
      <c r="B31" s="62"/>
      <c r="C31" s="69"/>
      <c r="D31" s="81"/>
      <c r="F31" s="67"/>
      <c r="G31" s="68"/>
      <c r="I31" s="62"/>
      <c r="J31" s="69"/>
      <c r="K31" s="81"/>
      <c r="M31" s="67"/>
      <c r="N31" s="68"/>
    </row>
    <row r="32" spans="2:14" x14ac:dyDescent="0.3">
      <c r="B32" s="62"/>
      <c r="C32" s="69"/>
      <c r="D32" s="81"/>
      <c r="F32" s="67"/>
      <c r="G32" s="68"/>
      <c r="I32" s="62"/>
      <c r="J32" s="69"/>
      <c r="K32" s="81"/>
      <c r="M32" s="67"/>
      <c r="N32" s="68"/>
    </row>
    <row r="33" spans="2:14" x14ac:dyDescent="0.3">
      <c r="B33" s="62"/>
      <c r="C33" s="69"/>
      <c r="D33" s="81"/>
      <c r="F33" s="67"/>
      <c r="G33" s="68"/>
      <c r="I33" s="62"/>
      <c r="J33" s="69"/>
      <c r="K33" s="81"/>
      <c r="M33" s="67"/>
      <c r="N33" s="68"/>
    </row>
    <row r="34" spans="2:14" x14ac:dyDescent="0.3">
      <c r="B34" s="62"/>
      <c r="C34" s="69"/>
      <c r="D34" s="81"/>
      <c r="F34" s="67"/>
      <c r="G34" s="68"/>
      <c r="I34" s="62"/>
      <c r="J34" s="69"/>
      <c r="K34" s="81"/>
      <c r="M34" s="67"/>
      <c r="N34" s="68"/>
    </row>
    <row r="35" spans="2:14" x14ac:dyDescent="0.3">
      <c r="B35" s="62"/>
      <c r="C35" s="69"/>
      <c r="D35" s="81"/>
      <c r="F35" s="67"/>
      <c r="G35" s="68"/>
      <c r="I35" s="62"/>
      <c r="J35" s="69"/>
      <c r="K35" s="81"/>
      <c r="M35" s="67"/>
      <c r="N35" s="68"/>
    </row>
    <row r="36" spans="2:14" x14ac:dyDescent="0.3">
      <c r="B36" s="62"/>
      <c r="C36" s="69"/>
      <c r="D36" s="81"/>
      <c r="F36" s="67"/>
      <c r="G36" s="68"/>
      <c r="I36" s="62"/>
      <c r="J36" s="69"/>
      <c r="K36" s="81"/>
      <c r="M36" s="67"/>
      <c r="N36" s="68"/>
    </row>
    <row r="37" spans="2:14" x14ac:dyDescent="0.3">
      <c r="B37" s="62"/>
      <c r="C37" s="69"/>
      <c r="D37" s="81"/>
      <c r="F37" s="67"/>
      <c r="G37" s="68"/>
      <c r="I37" s="62"/>
      <c r="J37" s="69"/>
      <c r="K37" s="81"/>
      <c r="M37" s="67"/>
      <c r="N37" s="68"/>
    </row>
    <row r="38" spans="2:14" x14ac:dyDescent="0.3">
      <c r="B38" s="62"/>
      <c r="C38" s="69"/>
      <c r="D38" s="81"/>
      <c r="F38" s="68"/>
      <c r="G38" s="68"/>
      <c r="I38" s="62"/>
      <c r="J38" s="69"/>
      <c r="K38" s="81"/>
      <c r="M38" s="68"/>
      <c r="N38" s="68"/>
    </row>
    <row r="39" spans="2:14" x14ac:dyDescent="0.3">
      <c r="B39" s="62"/>
      <c r="C39" s="69"/>
      <c r="D39" s="81"/>
      <c r="F39" s="68"/>
      <c r="G39" s="68"/>
      <c r="I39" s="62"/>
      <c r="J39" s="69"/>
      <c r="K39" s="81"/>
      <c r="M39" s="68"/>
      <c r="N39" s="68"/>
    </row>
    <row r="40" spans="2:14" x14ac:dyDescent="0.3">
      <c r="B40" s="62"/>
      <c r="C40" s="69"/>
      <c r="D40" s="81"/>
      <c r="F40" s="68"/>
      <c r="G40" s="68"/>
      <c r="I40" s="62"/>
      <c r="J40" s="69"/>
      <c r="K40" s="81"/>
      <c r="M40" s="68"/>
      <c r="N40" s="68"/>
    </row>
  </sheetData>
  <sheetProtection algorithmName="SHA-512" hashValue="36x89qXtplOjVR08wDbDmn3xQB9g6snZ5u7eOayPJuJeNPiQrl7aXvXqG54VAg6P4nOTE20mCJJG8M3j0SSUJw==" saltValue="apyYKbeUQ9bMEizMn0y59w==" spinCount="100000" sheet="1" objects="1" scenarios="1"/>
  <mergeCells count="5">
    <mergeCell ref="A1:N1"/>
    <mergeCell ref="B3:D3"/>
    <mergeCell ref="F3:G3"/>
    <mergeCell ref="I3:K3"/>
    <mergeCell ref="M3:N3"/>
  </mergeCells>
  <phoneticPr fontId="33"/>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5A4F-C8E3-4D4A-B0B3-41B9F88BEAA1}">
  <sheetPr>
    <tabColor theme="4" tint="0.79998168889431442"/>
  </sheetPr>
  <dimension ref="A1:T68"/>
  <sheetViews>
    <sheetView topLeftCell="A13" workbookViewId="0">
      <selection activeCell="G24" sqref="G24"/>
    </sheetView>
  </sheetViews>
  <sheetFormatPr defaultColWidth="8.58203125" defaultRowHeight="13" x14ac:dyDescent="0.3"/>
  <cols>
    <col min="1" max="1" width="2.58203125" style="66" customWidth="1"/>
    <col min="2" max="2" width="4.75" style="66" customWidth="1"/>
    <col min="3" max="3" width="7.08203125" style="66" customWidth="1"/>
    <col min="4" max="4" width="10.08203125" style="72" customWidth="1"/>
    <col min="5" max="5" width="6.58203125" style="82" customWidth="1"/>
    <col min="6" max="6" width="3.58203125" style="66" customWidth="1"/>
    <col min="7" max="7" width="5" style="66" customWidth="1"/>
    <col min="8" max="8" width="8.08203125" style="66" customWidth="1"/>
    <col min="9" max="9" width="19.33203125" style="72" customWidth="1"/>
    <col min="10" max="10" width="6.83203125" style="82" customWidth="1"/>
    <col min="11" max="11" width="3.58203125" style="66" customWidth="1"/>
    <col min="12" max="12" width="5.33203125" style="66" customWidth="1"/>
    <col min="13" max="13" width="8.25" style="66" customWidth="1"/>
    <col min="14" max="14" width="20.58203125" style="72" customWidth="1"/>
    <col min="15" max="15" width="5.83203125" style="82" customWidth="1"/>
    <col min="16" max="16" width="3.58203125" style="66" customWidth="1"/>
    <col min="17" max="17" width="5.33203125" style="66" customWidth="1"/>
    <col min="18" max="18" width="12.33203125" style="66" customWidth="1"/>
    <col min="19" max="19" width="17.83203125" style="72" customWidth="1"/>
    <col min="20" max="20" width="6.33203125" style="82" customWidth="1"/>
    <col min="21" max="16384" width="8.58203125" style="66"/>
  </cols>
  <sheetData>
    <row r="1" spans="1:20" ht="35" x14ac:dyDescent="0.25">
      <c r="A1" s="191" t="s">
        <v>299</v>
      </c>
      <c r="B1" s="191"/>
      <c r="C1" s="191"/>
      <c r="D1" s="191"/>
      <c r="E1" s="191"/>
      <c r="F1" s="191"/>
      <c r="G1" s="191"/>
      <c r="H1" s="191"/>
      <c r="I1" s="191"/>
      <c r="J1" s="191"/>
      <c r="K1" s="191"/>
      <c r="L1" s="191"/>
      <c r="M1" s="191"/>
      <c r="N1" s="191"/>
      <c r="O1" s="191"/>
      <c r="P1" s="191"/>
      <c r="Q1" s="191"/>
      <c r="R1" s="191"/>
      <c r="S1" s="191"/>
      <c r="T1" s="191"/>
    </row>
    <row r="3" spans="1:20" ht="18" x14ac:dyDescent="0.4">
      <c r="B3" s="192" t="s">
        <v>81</v>
      </c>
      <c r="C3" s="192"/>
      <c r="D3" s="192"/>
      <c r="E3" s="192"/>
      <c r="G3" s="192" t="s">
        <v>82</v>
      </c>
      <c r="H3" s="192"/>
      <c r="I3" s="192"/>
      <c r="J3" s="192"/>
      <c r="L3" s="192" t="s">
        <v>83</v>
      </c>
      <c r="M3" s="192"/>
      <c r="N3" s="192"/>
      <c r="O3" s="192"/>
      <c r="Q3" s="192" t="s">
        <v>84</v>
      </c>
      <c r="R3" s="192"/>
      <c r="S3" s="192"/>
      <c r="T3" s="192"/>
    </row>
    <row r="4" spans="1:20" x14ac:dyDescent="0.3">
      <c r="B4" s="59" t="s">
        <v>300</v>
      </c>
      <c r="C4" s="59" t="s">
        <v>77</v>
      </c>
      <c r="D4" s="71" t="s">
        <v>79</v>
      </c>
      <c r="E4" s="59" t="s">
        <v>87</v>
      </c>
      <c r="G4" s="59" t="s">
        <v>300</v>
      </c>
      <c r="H4" s="59" t="s">
        <v>77</v>
      </c>
      <c r="I4" s="71" t="s">
        <v>79</v>
      </c>
      <c r="J4" s="59" t="s">
        <v>87</v>
      </c>
      <c r="L4" s="59" t="s">
        <v>300</v>
      </c>
      <c r="M4" s="59" t="s">
        <v>77</v>
      </c>
      <c r="N4" s="71" t="s">
        <v>79</v>
      </c>
      <c r="O4" s="59" t="s">
        <v>87</v>
      </c>
      <c r="Q4" s="59" t="s">
        <v>300</v>
      </c>
      <c r="R4" s="59" t="s">
        <v>77</v>
      </c>
      <c r="S4" s="71" t="s">
        <v>79</v>
      </c>
      <c r="T4" s="59" t="s">
        <v>87</v>
      </c>
    </row>
    <row r="5" spans="1:20" x14ac:dyDescent="0.3">
      <c r="B5" s="84">
        <v>1</v>
      </c>
      <c r="C5" s="62" t="s">
        <v>301</v>
      </c>
      <c r="D5" s="69" t="s">
        <v>302</v>
      </c>
      <c r="E5" s="81">
        <v>0.1</v>
      </c>
      <c r="G5" s="84">
        <v>1</v>
      </c>
      <c r="H5" s="62" t="s">
        <v>303</v>
      </c>
      <c r="I5" s="69" t="s">
        <v>304</v>
      </c>
      <c r="J5" s="99">
        <v>0.1</v>
      </c>
      <c r="L5" s="84">
        <v>1</v>
      </c>
      <c r="M5" s="62" t="s">
        <v>301</v>
      </c>
      <c r="N5" s="69" t="s">
        <v>302</v>
      </c>
      <c r="O5" s="99">
        <v>0.1</v>
      </c>
      <c r="Q5" s="84">
        <v>1</v>
      </c>
      <c r="R5" s="62" t="s">
        <v>303</v>
      </c>
      <c r="S5" s="69" t="s">
        <v>304</v>
      </c>
      <c r="T5" s="99">
        <v>0.1</v>
      </c>
    </row>
    <row r="6" spans="1:20" x14ac:dyDescent="0.3">
      <c r="B6" s="84">
        <v>2</v>
      </c>
      <c r="C6" s="62" t="s">
        <v>305</v>
      </c>
      <c r="D6" s="69" t="s">
        <v>306</v>
      </c>
      <c r="E6" s="81">
        <v>0.2</v>
      </c>
      <c r="G6" s="84">
        <v>2</v>
      </c>
      <c r="H6" s="62" t="s">
        <v>307</v>
      </c>
      <c r="I6" s="69" t="s">
        <v>308</v>
      </c>
      <c r="J6" s="99">
        <v>0.3</v>
      </c>
      <c r="L6" s="84">
        <v>2</v>
      </c>
      <c r="M6" s="62" t="s">
        <v>305</v>
      </c>
      <c r="N6" s="69" t="s">
        <v>306</v>
      </c>
      <c r="O6" s="99">
        <v>0.2</v>
      </c>
      <c r="Q6" s="84">
        <v>2</v>
      </c>
      <c r="R6" s="62" t="s">
        <v>307</v>
      </c>
      <c r="S6" s="69" t="s">
        <v>308</v>
      </c>
      <c r="T6" s="99">
        <v>0.3</v>
      </c>
    </row>
    <row r="7" spans="1:20" ht="23" x14ac:dyDescent="0.3">
      <c r="B7" s="84">
        <v>3</v>
      </c>
      <c r="C7" s="62" t="s">
        <v>309</v>
      </c>
      <c r="D7" s="69" t="s">
        <v>310</v>
      </c>
      <c r="E7" s="81">
        <v>0.05</v>
      </c>
      <c r="G7" s="84">
        <v>3</v>
      </c>
      <c r="H7" s="62" t="s">
        <v>311</v>
      </c>
      <c r="I7" s="69" t="s">
        <v>312</v>
      </c>
      <c r="J7" s="99">
        <v>0.4</v>
      </c>
      <c r="L7" s="84">
        <v>3</v>
      </c>
      <c r="M7" s="62" t="s">
        <v>309</v>
      </c>
      <c r="N7" s="69" t="s">
        <v>310</v>
      </c>
      <c r="O7" s="99">
        <v>0.05</v>
      </c>
      <c r="Q7" s="84">
        <v>3</v>
      </c>
      <c r="R7" s="62" t="s">
        <v>311</v>
      </c>
      <c r="S7" s="69" t="s">
        <v>312</v>
      </c>
      <c r="T7" s="99">
        <v>0.4</v>
      </c>
    </row>
    <row r="8" spans="1:20" x14ac:dyDescent="0.3">
      <c r="B8" s="84">
        <v>4</v>
      </c>
      <c r="C8" s="62" t="s">
        <v>313</v>
      </c>
      <c r="D8" s="69" t="s">
        <v>314</v>
      </c>
      <c r="E8" s="81">
        <v>0.1</v>
      </c>
      <c r="G8" s="84">
        <v>4</v>
      </c>
      <c r="H8" s="62" t="s">
        <v>315</v>
      </c>
      <c r="I8" s="69" t="s">
        <v>316</v>
      </c>
      <c r="J8" s="99">
        <v>0.1</v>
      </c>
      <c r="L8" s="84">
        <v>4</v>
      </c>
      <c r="M8" s="62" t="s">
        <v>313</v>
      </c>
      <c r="N8" s="69" t="s">
        <v>314</v>
      </c>
      <c r="O8" s="99">
        <v>0.1</v>
      </c>
      <c r="Q8" s="84">
        <v>4</v>
      </c>
      <c r="R8" s="62" t="s">
        <v>315</v>
      </c>
      <c r="S8" s="69" t="s">
        <v>316</v>
      </c>
      <c r="T8" s="99">
        <v>0.1</v>
      </c>
    </row>
    <row r="9" spans="1:20" ht="23" x14ac:dyDescent="0.3">
      <c r="B9" s="84">
        <v>5</v>
      </c>
      <c r="C9" s="62" t="s">
        <v>317</v>
      </c>
      <c r="D9" s="69" t="s">
        <v>318</v>
      </c>
      <c r="E9" s="81">
        <v>0.3</v>
      </c>
      <c r="G9" s="84">
        <v>5</v>
      </c>
      <c r="H9" s="62" t="s">
        <v>319</v>
      </c>
      <c r="I9" s="69" t="s">
        <v>320</v>
      </c>
      <c r="J9" s="99">
        <v>0.25</v>
      </c>
      <c r="L9" s="84">
        <v>5</v>
      </c>
      <c r="M9" s="62" t="s">
        <v>317</v>
      </c>
      <c r="N9" s="69" t="s">
        <v>318</v>
      </c>
      <c r="O9" s="99">
        <v>0.3</v>
      </c>
      <c r="Q9" s="84">
        <v>5</v>
      </c>
      <c r="R9" s="62" t="s">
        <v>319</v>
      </c>
      <c r="S9" s="69" t="s">
        <v>320</v>
      </c>
      <c r="T9" s="99">
        <v>0.25</v>
      </c>
    </row>
    <row r="10" spans="1:20" x14ac:dyDescent="0.3">
      <c r="B10" s="84">
        <v>6</v>
      </c>
      <c r="C10" s="62" t="s">
        <v>321</v>
      </c>
      <c r="D10" s="69" t="s">
        <v>322</v>
      </c>
      <c r="E10" s="81">
        <v>0.2</v>
      </c>
      <c r="G10" s="84">
        <v>6</v>
      </c>
      <c r="H10" s="62" t="s">
        <v>323</v>
      </c>
      <c r="I10" s="69" t="s">
        <v>324</v>
      </c>
      <c r="J10" s="99">
        <v>0.4</v>
      </c>
      <c r="L10" s="84">
        <v>6</v>
      </c>
      <c r="M10" s="62" t="s">
        <v>321</v>
      </c>
      <c r="N10" s="69" t="s">
        <v>322</v>
      </c>
      <c r="O10" s="99">
        <v>0.2</v>
      </c>
      <c r="Q10" s="84">
        <v>6</v>
      </c>
      <c r="R10" s="62" t="s">
        <v>323</v>
      </c>
      <c r="S10" s="69" t="s">
        <v>324</v>
      </c>
      <c r="T10" s="99">
        <v>0.4</v>
      </c>
    </row>
    <row r="11" spans="1:20" x14ac:dyDescent="0.3">
      <c r="B11" s="84">
        <v>7</v>
      </c>
      <c r="C11" s="62" t="s">
        <v>325</v>
      </c>
      <c r="D11" s="69" t="s">
        <v>326</v>
      </c>
      <c r="E11" s="81">
        <v>0.3</v>
      </c>
      <c r="G11" s="84">
        <v>7</v>
      </c>
      <c r="H11" s="62" t="s">
        <v>327</v>
      </c>
      <c r="I11" s="69" t="s">
        <v>328</v>
      </c>
      <c r="J11" s="99">
        <v>0.5</v>
      </c>
      <c r="L11" s="84">
        <v>7</v>
      </c>
      <c r="M11" s="62" t="s">
        <v>325</v>
      </c>
      <c r="N11" s="69" t="s">
        <v>326</v>
      </c>
      <c r="O11" s="99">
        <v>0.3</v>
      </c>
      <c r="Q11" s="84">
        <v>7</v>
      </c>
      <c r="R11" s="62" t="s">
        <v>327</v>
      </c>
      <c r="S11" s="69" t="s">
        <v>328</v>
      </c>
      <c r="T11" s="99">
        <v>0.5</v>
      </c>
    </row>
    <row r="12" spans="1:20" x14ac:dyDescent="0.3">
      <c r="B12" s="84"/>
      <c r="C12" s="62"/>
      <c r="D12" s="69"/>
      <c r="E12" s="81"/>
      <c r="G12" s="84">
        <v>8</v>
      </c>
      <c r="H12" s="62" t="s">
        <v>329</v>
      </c>
      <c r="I12" s="69" t="s">
        <v>330</v>
      </c>
      <c r="J12" s="99">
        <v>0.05</v>
      </c>
      <c r="L12" s="84">
        <v>8</v>
      </c>
      <c r="M12" s="62" t="s">
        <v>303</v>
      </c>
      <c r="N12" s="69" t="s">
        <v>304</v>
      </c>
      <c r="O12" s="99">
        <v>0.1</v>
      </c>
      <c r="Q12" s="84">
        <v>8</v>
      </c>
      <c r="R12" s="62" t="s">
        <v>329</v>
      </c>
      <c r="S12" s="69" t="s">
        <v>330</v>
      </c>
      <c r="T12" s="99">
        <v>0.05</v>
      </c>
    </row>
    <row r="13" spans="1:20" x14ac:dyDescent="0.3">
      <c r="B13" s="84"/>
      <c r="C13" s="62"/>
      <c r="D13" s="69"/>
      <c r="E13" s="81"/>
      <c r="G13" s="84">
        <v>9</v>
      </c>
      <c r="H13" s="62" t="s">
        <v>331</v>
      </c>
      <c r="I13" s="69" t="s">
        <v>332</v>
      </c>
      <c r="J13" s="99">
        <v>0.1</v>
      </c>
      <c r="L13" s="84">
        <v>9</v>
      </c>
      <c r="M13" s="62" t="s">
        <v>307</v>
      </c>
      <c r="N13" s="69" t="s">
        <v>308</v>
      </c>
      <c r="O13" s="99">
        <v>0.3</v>
      </c>
      <c r="Q13" s="84">
        <v>9</v>
      </c>
      <c r="R13" s="62" t="s">
        <v>331</v>
      </c>
      <c r="S13" s="69" t="s">
        <v>332</v>
      </c>
      <c r="T13" s="99">
        <v>0.1</v>
      </c>
    </row>
    <row r="14" spans="1:20" ht="23" x14ac:dyDescent="0.3">
      <c r="B14" s="84"/>
      <c r="C14" s="62"/>
      <c r="D14" s="69"/>
      <c r="E14" s="81"/>
      <c r="G14" s="84">
        <v>10</v>
      </c>
      <c r="H14" s="62" t="s">
        <v>333</v>
      </c>
      <c r="I14" s="69" t="s">
        <v>334</v>
      </c>
      <c r="J14" s="99">
        <v>0.125</v>
      </c>
      <c r="L14" s="84">
        <v>10</v>
      </c>
      <c r="M14" s="62" t="s">
        <v>311</v>
      </c>
      <c r="N14" s="69" t="s">
        <v>312</v>
      </c>
      <c r="O14" s="99">
        <v>0.4</v>
      </c>
      <c r="Q14" s="84">
        <v>10</v>
      </c>
      <c r="R14" s="62" t="s">
        <v>333</v>
      </c>
      <c r="S14" s="69" t="s">
        <v>334</v>
      </c>
      <c r="T14" s="99">
        <v>0.125</v>
      </c>
    </row>
    <row r="15" spans="1:20" x14ac:dyDescent="0.3">
      <c r="B15" s="84"/>
      <c r="C15" s="62"/>
      <c r="D15" s="69"/>
      <c r="E15" s="81"/>
      <c r="G15" s="84">
        <v>11</v>
      </c>
      <c r="H15" s="62" t="s">
        <v>335</v>
      </c>
      <c r="I15" s="69" t="s">
        <v>318</v>
      </c>
      <c r="J15" s="99">
        <v>0.3</v>
      </c>
      <c r="L15" s="84">
        <v>11</v>
      </c>
      <c r="M15" s="62" t="s">
        <v>315</v>
      </c>
      <c r="N15" s="69" t="s">
        <v>316</v>
      </c>
      <c r="O15" s="99">
        <v>0.1</v>
      </c>
      <c r="Q15" s="84">
        <v>11</v>
      </c>
      <c r="R15" s="62" t="s">
        <v>335</v>
      </c>
      <c r="S15" s="69" t="s">
        <v>318</v>
      </c>
      <c r="T15" s="99">
        <v>0.3</v>
      </c>
    </row>
    <row r="16" spans="1:20" x14ac:dyDescent="0.3">
      <c r="B16" s="84"/>
      <c r="C16" s="62"/>
      <c r="D16" s="69"/>
      <c r="E16" s="81"/>
      <c r="G16" s="84">
        <v>12</v>
      </c>
      <c r="H16" s="62" t="s">
        <v>336</v>
      </c>
      <c r="I16" s="69" t="s">
        <v>337</v>
      </c>
      <c r="J16" s="99">
        <v>0.5</v>
      </c>
      <c r="L16" s="84">
        <v>12</v>
      </c>
      <c r="M16" s="62" t="s">
        <v>319</v>
      </c>
      <c r="N16" s="69" t="s">
        <v>320</v>
      </c>
      <c r="O16" s="99">
        <v>0.25</v>
      </c>
      <c r="Q16" s="84">
        <v>12</v>
      </c>
      <c r="R16" s="62" t="s">
        <v>336</v>
      </c>
      <c r="S16" s="69" t="s">
        <v>337</v>
      </c>
      <c r="T16" s="99">
        <v>0.5</v>
      </c>
    </row>
    <row r="17" spans="2:20" x14ac:dyDescent="0.3">
      <c r="B17" s="84"/>
      <c r="C17" s="62"/>
      <c r="D17" s="69"/>
      <c r="E17" s="81"/>
      <c r="G17" s="84">
        <v>13</v>
      </c>
      <c r="H17" s="62" t="s">
        <v>338</v>
      </c>
      <c r="I17" s="69" t="s">
        <v>339</v>
      </c>
      <c r="J17" s="99">
        <v>0.1</v>
      </c>
      <c r="L17" s="84">
        <v>13</v>
      </c>
      <c r="M17" s="62" t="s">
        <v>323</v>
      </c>
      <c r="N17" s="69" t="s">
        <v>324</v>
      </c>
      <c r="O17" s="99">
        <v>0.4</v>
      </c>
      <c r="Q17" s="84">
        <v>13</v>
      </c>
      <c r="R17" s="62" t="s">
        <v>338</v>
      </c>
      <c r="S17" s="69" t="s">
        <v>339</v>
      </c>
      <c r="T17" s="99">
        <v>0.1</v>
      </c>
    </row>
    <row r="18" spans="2:20" x14ac:dyDescent="0.3">
      <c r="B18" s="84"/>
      <c r="C18" s="62"/>
      <c r="D18" s="69"/>
      <c r="E18" s="81"/>
      <c r="G18" s="84">
        <v>14</v>
      </c>
      <c r="H18" s="62" t="s">
        <v>340</v>
      </c>
      <c r="I18" s="69" t="s">
        <v>341</v>
      </c>
      <c r="J18" s="99">
        <v>0.15</v>
      </c>
      <c r="L18" s="84">
        <v>14</v>
      </c>
      <c r="M18" s="62" t="s">
        <v>327</v>
      </c>
      <c r="N18" s="69" t="s">
        <v>328</v>
      </c>
      <c r="O18" s="99">
        <v>0.5</v>
      </c>
      <c r="Q18" s="84">
        <v>14</v>
      </c>
      <c r="R18" s="62" t="s">
        <v>340</v>
      </c>
      <c r="S18" s="69" t="s">
        <v>341</v>
      </c>
      <c r="T18" s="99">
        <v>0.15</v>
      </c>
    </row>
    <row r="19" spans="2:20" x14ac:dyDescent="0.3">
      <c r="B19" s="84"/>
      <c r="C19" s="62"/>
      <c r="D19" s="69"/>
      <c r="E19" s="81"/>
      <c r="G19" s="84">
        <v>15</v>
      </c>
      <c r="H19" s="62" t="s">
        <v>342</v>
      </c>
      <c r="I19" s="69" t="s">
        <v>343</v>
      </c>
      <c r="J19" s="99">
        <v>0.25</v>
      </c>
      <c r="L19" s="84">
        <v>15</v>
      </c>
      <c r="M19" s="62" t="s">
        <v>329</v>
      </c>
      <c r="N19" s="69" t="s">
        <v>330</v>
      </c>
      <c r="O19" s="99">
        <v>0.05</v>
      </c>
      <c r="Q19" s="84">
        <v>15</v>
      </c>
      <c r="R19" s="62" t="s">
        <v>342</v>
      </c>
      <c r="S19" s="69" t="s">
        <v>343</v>
      </c>
      <c r="T19" s="99">
        <v>0.25</v>
      </c>
    </row>
    <row r="20" spans="2:20" x14ac:dyDescent="0.3">
      <c r="B20" s="84"/>
      <c r="C20" s="62"/>
      <c r="D20" s="69"/>
      <c r="E20" s="81"/>
      <c r="G20" s="84">
        <v>16</v>
      </c>
      <c r="H20" s="62" t="s">
        <v>344</v>
      </c>
      <c r="I20" s="69" t="s">
        <v>345</v>
      </c>
      <c r="J20" s="99">
        <v>0.25</v>
      </c>
      <c r="L20" s="84">
        <v>16</v>
      </c>
      <c r="M20" s="62" t="s">
        <v>331</v>
      </c>
      <c r="N20" s="69" t="s">
        <v>332</v>
      </c>
      <c r="O20" s="99">
        <v>0.1</v>
      </c>
      <c r="Q20" s="84">
        <v>16</v>
      </c>
      <c r="R20" s="62" t="s">
        <v>344</v>
      </c>
      <c r="S20" s="69" t="s">
        <v>345</v>
      </c>
      <c r="T20" s="99">
        <v>0.25</v>
      </c>
    </row>
    <row r="21" spans="2:20" ht="23" x14ac:dyDescent="0.3">
      <c r="B21" s="84"/>
      <c r="C21" s="62"/>
      <c r="D21" s="69"/>
      <c r="E21" s="81"/>
      <c r="G21" s="84">
        <v>17</v>
      </c>
      <c r="H21" s="62" t="s">
        <v>346</v>
      </c>
      <c r="I21" s="69" t="s">
        <v>347</v>
      </c>
      <c r="J21" s="99">
        <v>0.35</v>
      </c>
      <c r="L21" s="84">
        <v>17</v>
      </c>
      <c r="M21" s="62" t="s">
        <v>333</v>
      </c>
      <c r="N21" s="69" t="s">
        <v>334</v>
      </c>
      <c r="O21" s="99">
        <v>0.125</v>
      </c>
      <c r="Q21" s="84">
        <v>17</v>
      </c>
      <c r="R21" s="62" t="s">
        <v>346</v>
      </c>
      <c r="S21" s="69" t="s">
        <v>347</v>
      </c>
      <c r="T21" s="99">
        <v>0.35</v>
      </c>
    </row>
    <row r="22" spans="2:20" ht="23" x14ac:dyDescent="0.3">
      <c r="B22" s="84"/>
      <c r="C22" s="62"/>
      <c r="D22" s="69"/>
      <c r="E22" s="81"/>
      <c r="G22" s="84">
        <v>18</v>
      </c>
      <c r="H22" s="62" t="s">
        <v>348</v>
      </c>
      <c r="I22" s="69" t="s">
        <v>349</v>
      </c>
      <c r="J22" s="99">
        <v>0.6</v>
      </c>
      <c r="L22" s="84">
        <v>18</v>
      </c>
      <c r="M22" s="62" t="s">
        <v>335</v>
      </c>
      <c r="N22" s="69" t="s">
        <v>318</v>
      </c>
      <c r="O22" s="99">
        <v>0.3</v>
      </c>
      <c r="Q22" s="84">
        <v>18</v>
      </c>
      <c r="R22" s="62" t="s">
        <v>348</v>
      </c>
      <c r="S22" s="69" t="s">
        <v>349</v>
      </c>
      <c r="T22" s="99">
        <v>0.6</v>
      </c>
    </row>
    <row r="23" spans="2:20" x14ac:dyDescent="0.3">
      <c r="B23" s="84"/>
      <c r="C23" s="62"/>
      <c r="D23" s="69"/>
      <c r="E23" s="81"/>
      <c r="G23" s="84">
        <v>19</v>
      </c>
      <c r="H23" s="62" t="s">
        <v>350</v>
      </c>
      <c r="I23" s="69" t="s">
        <v>351</v>
      </c>
      <c r="J23" s="99">
        <v>0.15</v>
      </c>
      <c r="L23" s="84">
        <v>19</v>
      </c>
      <c r="M23" s="62" t="s">
        <v>336</v>
      </c>
      <c r="N23" s="69" t="s">
        <v>337</v>
      </c>
      <c r="O23" s="99">
        <v>0.5</v>
      </c>
      <c r="Q23" s="84">
        <v>19</v>
      </c>
      <c r="R23" s="62" t="s">
        <v>350</v>
      </c>
      <c r="S23" s="69" t="s">
        <v>351</v>
      </c>
      <c r="T23" s="99">
        <v>0.15</v>
      </c>
    </row>
    <row r="24" spans="2:20" x14ac:dyDescent="0.3">
      <c r="B24" s="84"/>
      <c r="C24" s="62"/>
      <c r="D24" s="69"/>
      <c r="E24" s="81"/>
      <c r="G24" s="84">
        <v>20</v>
      </c>
      <c r="H24" s="151" t="s">
        <v>855</v>
      </c>
      <c r="I24" s="69" t="s">
        <v>353</v>
      </c>
      <c r="J24" s="99">
        <v>0.25</v>
      </c>
      <c r="L24" s="84">
        <v>20</v>
      </c>
      <c r="M24" s="62" t="s">
        <v>338</v>
      </c>
      <c r="N24" s="69" t="s">
        <v>339</v>
      </c>
      <c r="O24" s="99">
        <v>0.1</v>
      </c>
      <c r="Q24" s="84">
        <v>20</v>
      </c>
      <c r="R24" s="151" t="s">
        <v>855</v>
      </c>
      <c r="S24" s="69" t="s">
        <v>353</v>
      </c>
      <c r="T24" s="99">
        <v>0.25</v>
      </c>
    </row>
    <row r="25" spans="2:20" x14ac:dyDescent="0.3">
      <c r="B25" s="84"/>
      <c r="C25" s="62"/>
      <c r="D25" s="69"/>
      <c r="E25" s="81"/>
      <c r="G25" s="84">
        <v>21</v>
      </c>
      <c r="H25" s="62" t="s">
        <v>354</v>
      </c>
      <c r="I25" s="69" t="s">
        <v>355</v>
      </c>
      <c r="J25" s="99">
        <v>0.27500000000000002</v>
      </c>
      <c r="L25" s="84">
        <v>21</v>
      </c>
      <c r="M25" s="62" t="s">
        <v>340</v>
      </c>
      <c r="N25" s="69" t="s">
        <v>341</v>
      </c>
      <c r="O25" s="99">
        <v>0.15</v>
      </c>
      <c r="Q25" s="84">
        <v>21</v>
      </c>
      <c r="R25" s="62" t="s">
        <v>354</v>
      </c>
      <c r="S25" s="69" t="s">
        <v>355</v>
      </c>
      <c r="T25" s="99">
        <v>0.27500000000000002</v>
      </c>
    </row>
    <row r="26" spans="2:20" x14ac:dyDescent="0.3">
      <c r="B26" s="84"/>
      <c r="C26" s="62"/>
      <c r="D26" s="69"/>
      <c r="E26" s="81"/>
      <c r="G26" s="84">
        <v>22</v>
      </c>
      <c r="H26" s="151" t="s">
        <v>856</v>
      </c>
      <c r="I26" s="69" t="s">
        <v>357</v>
      </c>
      <c r="J26" s="99">
        <v>0.3</v>
      </c>
      <c r="L26" s="84">
        <v>22</v>
      </c>
      <c r="M26" s="62" t="s">
        <v>342</v>
      </c>
      <c r="N26" s="69" t="s">
        <v>343</v>
      </c>
      <c r="O26" s="99">
        <v>0.25</v>
      </c>
      <c r="Q26" s="84">
        <v>22</v>
      </c>
      <c r="R26" s="151" t="s">
        <v>856</v>
      </c>
      <c r="S26" s="69" t="s">
        <v>357</v>
      </c>
      <c r="T26" s="99">
        <v>0.3</v>
      </c>
    </row>
    <row r="27" spans="2:20" ht="23" x14ac:dyDescent="0.3">
      <c r="B27" s="84"/>
      <c r="C27" s="62"/>
      <c r="D27" s="69"/>
      <c r="E27" s="81"/>
      <c r="G27" s="84">
        <v>23</v>
      </c>
      <c r="H27" s="62" t="s">
        <v>358</v>
      </c>
      <c r="I27" s="69" t="s">
        <v>359</v>
      </c>
      <c r="J27" s="99">
        <v>0.55000000000000004</v>
      </c>
      <c r="L27" s="84">
        <v>23</v>
      </c>
      <c r="M27" s="62" t="s">
        <v>344</v>
      </c>
      <c r="N27" s="69" t="s">
        <v>345</v>
      </c>
      <c r="O27" s="99">
        <v>0.25</v>
      </c>
      <c r="Q27" s="84">
        <v>23</v>
      </c>
      <c r="R27" s="62" t="s">
        <v>358</v>
      </c>
      <c r="S27" s="69" t="s">
        <v>359</v>
      </c>
      <c r="T27" s="99">
        <v>0.55000000000000004</v>
      </c>
    </row>
    <row r="28" spans="2:20" ht="23" x14ac:dyDescent="0.3">
      <c r="B28" s="84"/>
      <c r="C28" s="62"/>
      <c r="D28" s="69"/>
      <c r="E28" s="81"/>
      <c r="G28" s="84">
        <v>24</v>
      </c>
      <c r="H28" s="62" t="s">
        <v>360</v>
      </c>
      <c r="I28" s="69" t="s">
        <v>361</v>
      </c>
      <c r="J28" s="99">
        <v>1</v>
      </c>
      <c r="L28" s="84">
        <v>24</v>
      </c>
      <c r="M28" s="62" t="s">
        <v>346</v>
      </c>
      <c r="N28" s="69" t="s">
        <v>347</v>
      </c>
      <c r="O28" s="99">
        <v>0.35</v>
      </c>
      <c r="Q28" s="84">
        <v>24</v>
      </c>
      <c r="R28" s="62" t="s">
        <v>360</v>
      </c>
      <c r="S28" s="69" t="s">
        <v>361</v>
      </c>
      <c r="T28" s="99">
        <v>1</v>
      </c>
    </row>
    <row r="29" spans="2:20" ht="23" x14ac:dyDescent="0.3">
      <c r="B29" s="84"/>
      <c r="C29" s="62"/>
      <c r="D29" s="69"/>
      <c r="E29" s="81"/>
      <c r="G29" s="84"/>
      <c r="H29" s="62"/>
      <c r="I29" s="69"/>
      <c r="J29" s="99"/>
      <c r="L29" s="84">
        <v>25</v>
      </c>
      <c r="M29" s="62" t="s">
        <v>348</v>
      </c>
      <c r="N29" s="69" t="s">
        <v>349</v>
      </c>
      <c r="O29" s="99">
        <v>0.6</v>
      </c>
      <c r="Q29" s="84"/>
      <c r="R29" s="62"/>
      <c r="S29" s="69"/>
      <c r="T29" s="99"/>
    </row>
    <row r="30" spans="2:20" x14ac:dyDescent="0.3">
      <c r="B30" s="84"/>
      <c r="C30" s="62"/>
      <c r="D30" s="69"/>
      <c r="E30" s="81"/>
      <c r="G30" s="84"/>
      <c r="H30" s="62"/>
      <c r="I30" s="69"/>
      <c r="J30" s="99"/>
      <c r="L30" s="84">
        <v>26</v>
      </c>
      <c r="M30" s="62" t="s">
        <v>350</v>
      </c>
      <c r="N30" s="69" t="s">
        <v>351</v>
      </c>
      <c r="O30" s="99">
        <v>0.15</v>
      </c>
      <c r="Q30" s="84"/>
      <c r="R30" s="62"/>
      <c r="S30" s="69"/>
      <c r="T30" s="99"/>
    </row>
    <row r="31" spans="2:20" x14ac:dyDescent="0.3">
      <c r="B31" s="84"/>
      <c r="C31" s="62"/>
      <c r="D31" s="69"/>
      <c r="E31" s="81"/>
      <c r="G31" s="84"/>
      <c r="H31" s="62"/>
      <c r="I31" s="69"/>
      <c r="J31" s="81"/>
      <c r="L31" s="84">
        <v>27</v>
      </c>
      <c r="M31" s="62" t="s">
        <v>352</v>
      </c>
      <c r="N31" s="69" t="s">
        <v>353</v>
      </c>
      <c r="O31" s="99">
        <v>0.25</v>
      </c>
      <c r="Q31" s="84"/>
      <c r="R31" s="62"/>
      <c r="S31" s="69"/>
      <c r="T31" s="99"/>
    </row>
    <row r="32" spans="2:20" x14ac:dyDescent="0.3">
      <c r="B32" s="84"/>
      <c r="C32" s="62"/>
      <c r="D32" s="69"/>
      <c r="E32" s="81"/>
      <c r="G32" s="84"/>
      <c r="H32" s="62"/>
      <c r="I32" s="69"/>
      <c r="J32" s="81"/>
      <c r="L32" s="84">
        <v>28</v>
      </c>
      <c r="M32" s="62" t="s">
        <v>354</v>
      </c>
      <c r="N32" s="69" t="s">
        <v>355</v>
      </c>
      <c r="O32" s="99">
        <v>0.27500000000000002</v>
      </c>
      <c r="Q32" s="84"/>
      <c r="R32" s="62"/>
      <c r="S32" s="69"/>
      <c r="T32" s="81"/>
    </row>
    <row r="33" spans="2:20" x14ac:dyDescent="0.3">
      <c r="B33" s="84"/>
      <c r="C33" s="62"/>
      <c r="D33" s="69"/>
      <c r="E33" s="81"/>
      <c r="G33" s="84"/>
      <c r="H33" s="62"/>
      <c r="I33" s="69"/>
      <c r="J33" s="81"/>
      <c r="L33" s="84">
        <v>29</v>
      </c>
      <c r="M33" s="62" t="s">
        <v>356</v>
      </c>
      <c r="N33" s="69" t="s">
        <v>357</v>
      </c>
      <c r="O33" s="99">
        <v>0.3</v>
      </c>
      <c r="Q33" s="84"/>
      <c r="R33" s="62"/>
      <c r="S33" s="69"/>
      <c r="T33" s="81"/>
    </row>
    <row r="34" spans="2:20" x14ac:dyDescent="0.3">
      <c r="B34" s="84"/>
      <c r="C34" s="62"/>
      <c r="D34" s="69"/>
      <c r="E34" s="81"/>
      <c r="G34" s="84"/>
      <c r="H34" s="62"/>
      <c r="I34" s="69"/>
      <c r="J34" s="81"/>
      <c r="L34" s="84">
        <v>30</v>
      </c>
      <c r="M34" s="62" t="s">
        <v>358</v>
      </c>
      <c r="N34" s="69" t="s">
        <v>359</v>
      </c>
      <c r="O34" s="99">
        <v>0.55000000000000004</v>
      </c>
      <c r="Q34" s="84"/>
      <c r="R34" s="62"/>
      <c r="S34" s="69"/>
      <c r="T34" s="81"/>
    </row>
    <row r="35" spans="2:20" ht="23" x14ac:dyDescent="0.3">
      <c r="B35" s="84"/>
      <c r="C35" s="62"/>
      <c r="D35" s="69"/>
      <c r="E35" s="81"/>
      <c r="G35" s="84"/>
      <c r="H35" s="62"/>
      <c r="I35" s="69"/>
      <c r="J35" s="81"/>
      <c r="L35" s="84">
        <v>31</v>
      </c>
      <c r="M35" s="62" t="s">
        <v>360</v>
      </c>
      <c r="N35" s="69" t="s">
        <v>361</v>
      </c>
      <c r="O35" s="99">
        <v>1</v>
      </c>
      <c r="Q35" s="84"/>
      <c r="R35" s="62"/>
      <c r="S35" s="69"/>
      <c r="T35" s="81"/>
    </row>
    <row r="36" spans="2:20" x14ac:dyDescent="0.3">
      <c r="B36" s="84"/>
      <c r="C36" s="62"/>
      <c r="D36" s="69"/>
      <c r="E36" s="81"/>
      <c r="G36" s="84"/>
      <c r="H36" s="62"/>
      <c r="I36" s="69"/>
      <c r="J36" s="81"/>
      <c r="L36" s="84"/>
      <c r="M36" s="62"/>
      <c r="N36" s="69"/>
      <c r="O36" s="99"/>
      <c r="Q36" s="84"/>
      <c r="R36" s="62"/>
      <c r="S36" s="69"/>
      <c r="T36" s="81"/>
    </row>
    <row r="37" spans="2:20" x14ac:dyDescent="0.3">
      <c r="B37" s="84"/>
      <c r="C37" s="62"/>
      <c r="D37" s="69"/>
      <c r="E37" s="81"/>
      <c r="G37" s="84"/>
      <c r="H37" s="62"/>
      <c r="I37" s="69"/>
      <c r="J37" s="81"/>
      <c r="L37" s="84"/>
      <c r="M37" s="62"/>
      <c r="N37" s="69"/>
      <c r="O37" s="99"/>
      <c r="P37" s="74"/>
      <c r="Q37" s="84"/>
      <c r="R37" s="62"/>
      <c r="S37" s="69"/>
      <c r="T37" s="81"/>
    </row>
    <row r="38" spans="2:20" x14ac:dyDescent="0.3">
      <c r="B38" s="84"/>
      <c r="C38" s="62"/>
      <c r="D38" s="69"/>
      <c r="E38" s="81"/>
      <c r="G38" s="84"/>
      <c r="H38" s="62"/>
      <c r="I38" s="69"/>
      <c r="J38" s="81"/>
      <c r="L38" s="84"/>
      <c r="M38" s="62"/>
      <c r="N38" s="69"/>
      <c r="O38" s="81"/>
      <c r="P38" s="74"/>
      <c r="Q38" s="84"/>
      <c r="R38" s="62"/>
      <c r="S38" s="69"/>
      <c r="T38" s="81"/>
    </row>
    <row r="39" spans="2:20" x14ac:dyDescent="0.3">
      <c r="B39" s="84"/>
      <c r="C39" s="62"/>
      <c r="D39" s="69"/>
      <c r="E39" s="81"/>
      <c r="G39" s="84"/>
      <c r="H39" s="62"/>
      <c r="I39" s="69"/>
      <c r="J39" s="81"/>
      <c r="L39" s="84"/>
      <c r="M39" s="62"/>
      <c r="N39" s="69"/>
      <c r="O39" s="81"/>
      <c r="P39" s="74"/>
      <c r="Q39" s="84"/>
      <c r="R39" s="62"/>
      <c r="S39" s="69"/>
      <c r="T39" s="81"/>
    </row>
    <row r="40" spans="2:20" x14ac:dyDescent="0.3">
      <c r="B40" s="84"/>
      <c r="C40" s="62"/>
      <c r="D40" s="69"/>
      <c r="E40" s="81"/>
      <c r="G40" s="84"/>
      <c r="H40" s="62"/>
      <c r="I40" s="69"/>
      <c r="J40" s="81"/>
      <c r="L40" s="84"/>
      <c r="M40" s="62"/>
      <c r="N40" s="69"/>
      <c r="O40" s="81"/>
      <c r="P40" s="74"/>
      <c r="Q40" s="84"/>
      <c r="R40" s="62"/>
      <c r="S40" s="69"/>
      <c r="T40" s="81"/>
    </row>
    <row r="41" spans="2:20" x14ac:dyDescent="0.3">
      <c r="M41" s="75"/>
      <c r="N41" s="76"/>
      <c r="O41" s="83"/>
      <c r="P41" s="74"/>
      <c r="Q41" s="74"/>
      <c r="R41" s="75"/>
      <c r="S41" s="76"/>
      <c r="T41" s="83"/>
    </row>
    <row r="42" spans="2:20" x14ac:dyDescent="0.3">
      <c r="M42" s="75"/>
      <c r="N42" s="76"/>
      <c r="O42" s="83"/>
      <c r="P42" s="74"/>
      <c r="Q42" s="74"/>
      <c r="R42" s="75"/>
      <c r="S42" s="76"/>
      <c r="T42" s="83"/>
    </row>
    <row r="43" spans="2:20" x14ac:dyDescent="0.3">
      <c r="M43" s="75"/>
      <c r="N43" s="76"/>
      <c r="O43" s="83"/>
      <c r="P43" s="74"/>
      <c r="Q43" s="74"/>
      <c r="R43" s="75"/>
      <c r="S43" s="76"/>
      <c r="T43" s="83"/>
    </row>
    <row r="44" spans="2:20" x14ac:dyDescent="0.3">
      <c r="M44" s="75"/>
      <c r="N44" s="76"/>
      <c r="O44" s="83"/>
      <c r="P44" s="74"/>
      <c r="Q44" s="74"/>
      <c r="R44" s="75"/>
      <c r="S44" s="76"/>
      <c r="T44" s="83"/>
    </row>
    <row r="45" spans="2:20" x14ac:dyDescent="0.3">
      <c r="M45" s="75"/>
      <c r="N45" s="76"/>
      <c r="O45" s="83"/>
      <c r="P45" s="74"/>
      <c r="Q45" s="74"/>
      <c r="R45" s="75"/>
      <c r="S45" s="76"/>
      <c r="T45" s="83"/>
    </row>
    <row r="46" spans="2:20" x14ac:dyDescent="0.3">
      <c r="M46" s="75"/>
      <c r="N46" s="76"/>
      <c r="O46" s="83"/>
      <c r="P46" s="74"/>
      <c r="Q46" s="74"/>
      <c r="R46" s="75"/>
      <c r="S46" s="76"/>
      <c r="T46" s="83"/>
    </row>
    <row r="47" spans="2:20" x14ac:dyDescent="0.3">
      <c r="M47" s="75"/>
      <c r="N47" s="76"/>
      <c r="O47" s="83"/>
      <c r="P47" s="74"/>
      <c r="Q47" s="74"/>
      <c r="R47" s="75"/>
      <c r="S47" s="76"/>
      <c r="T47" s="83"/>
    </row>
    <row r="48" spans="2:20" x14ac:dyDescent="0.3">
      <c r="M48" s="75"/>
      <c r="N48" s="76"/>
      <c r="O48" s="83"/>
      <c r="P48" s="74"/>
      <c r="Q48" s="74"/>
      <c r="R48" s="75"/>
      <c r="S48" s="76"/>
      <c r="T48" s="83"/>
    </row>
    <row r="49" spans="13:20" x14ac:dyDescent="0.3">
      <c r="M49" s="75"/>
      <c r="N49" s="76"/>
      <c r="O49" s="83"/>
      <c r="P49" s="74"/>
      <c r="Q49" s="74"/>
      <c r="R49" s="75"/>
      <c r="S49" s="76"/>
      <c r="T49" s="83"/>
    </row>
    <row r="50" spans="13:20" x14ac:dyDescent="0.3">
      <c r="M50" s="75"/>
      <c r="N50" s="76"/>
      <c r="O50" s="83"/>
      <c r="P50" s="74"/>
      <c r="Q50" s="74"/>
      <c r="R50" s="75"/>
      <c r="S50" s="76"/>
      <c r="T50" s="83"/>
    </row>
    <row r="51" spans="13:20" x14ac:dyDescent="0.3">
      <c r="M51" s="75"/>
      <c r="N51" s="76"/>
      <c r="O51" s="83"/>
      <c r="P51" s="74"/>
      <c r="Q51" s="74"/>
      <c r="R51" s="75"/>
      <c r="S51" s="76"/>
      <c r="T51" s="83"/>
    </row>
    <row r="52" spans="13:20" x14ac:dyDescent="0.3">
      <c r="M52" s="75"/>
      <c r="N52" s="76"/>
      <c r="O52" s="83"/>
      <c r="P52" s="74"/>
      <c r="Q52" s="74"/>
      <c r="R52" s="75"/>
      <c r="S52" s="76"/>
      <c r="T52" s="83"/>
    </row>
    <row r="53" spans="13:20" x14ac:dyDescent="0.3">
      <c r="M53" s="75"/>
      <c r="N53" s="76"/>
      <c r="O53" s="83"/>
      <c r="P53" s="74"/>
      <c r="Q53" s="74"/>
      <c r="R53" s="74"/>
      <c r="S53" s="78"/>
      <c r="T53" s="83"/>
    </row>
    <row r="54" spans="13:20" x14ac:dyDescent="0.3">
      <c r="M54" s="75"/>
      <c r="N54" s="76"/>
      <c r="O54" s="83"/>
      <c r="P54" s="74"/>
      <c r="Q54" s="74"/>
      <c r="R54" s="74"/>
      <c r="S54" s="78"/>
      <c r="T54" s="83"/>
    </row>
    <row r="55" spans="13:20" x14ac:dyDescent="0.3">
      <c r="M55" s="75"/>
      <c r="N55" s="76"/>
      <c r="O55" s="83"/>
      <c r="P55" s="74"/>
      <c r="Q55" s="74"/>
      <c r="R55" s="74"/>
      <c r="S55" s="78"/>
      <c r="T55" s="83"/>
    </row>
    <row r="56" spans="13:20" x14ac:dyDescent="0.3">
      <c r="M56" s="75"/>
      <c r="N56" s="76"/>
      <c r="O56" s="83"/>
      <c r="P56" s="74"/>
      <c r="Q56" s="74"/>
      <c r="R56" s="74"/>
      <c r="S56" s="78"/>
      <c r="T56" s="83"/>
    </row>
    <row r="57" spans="13:20" x14ac:dyDescent="0.3">
      <c r="M57" s="75"/>
      <c r="N57" s="76"/>
      <c r="O57" s="83"/>
      <c r="P57" s="74"/>
      <c r="Q57" s="74"/>
      <c r="R57" s="74"/>
      <c r="S57" s="78"/>
      <c r="T57" s="83"/>
    </row>
    <row r="58" spans="13:20" x14ac:dyDescent="0.3">
      <c r="M58" s="75"/>
      <c r="N58" s="76"/>
      <c r="O58" s="83"/>
      <c r="P58" s="74"/>
      <c r="Q58" s="74"/>
      <c r="R58" s="74"/>
      <c r="S58" s="78"/>
      <c r="T58" s="83"/>
    </row>
    <row r="59" spans="13:20" x14ac:dyDescent="0.3">
      <c r="M59" s="75"/>
      <c r="N59" s="76"/>
      <c r="O59" s="83"/>
      <c r="P59" s="74"/>
      <c r="Q59" s="74"/>
      <c r="R59" s="74"/>
      <c r="S59" s="78"/>
      <c r="T59" s="83"/>
    </row>
    <row r="60" spans="13:20" x14ac:dyDescent="0.3">
      <c r="M60" s="75"/>
      <c r="N60" s="76"/>
      <c r="O60" s="83"/>
      <c r="P60" s="74"/>
      <c r="Q60" s="74"/>
      <c r="R60" s="74"/>
      <c r="S60" s="78"/>
      <c r="T60" s="83"/>
    </row>
    <row r="61" spans="13:20" x14ac:dyDescent="0.3">
      <c r="M61" s="75"/>
      <c r="N61" s="76"/>
      <c r="O61" s="83"/>
      <c r="P61" s="74"/>
      <c r="Q61" s="74"/>
      <c r="R61" s="74"/>
      <c r="S61" s="78"/>
      <c r="T61" s="83"/>
    </row>
    <row r="62" spans="13:20" x14ac:dyDescent="0.3">
      <c r="M62" s="75"/>
      <c r="N62" s="76"/>
      <c r="O62" s="83"/>
      <c r="P62" s="74"/>
      <c r="Q62" s="74"/>
      <c r="R62" s="74"/>
      <c r="S62" s="78"/>
      <c r="T62" s="83"/>
    </row>
    <row r="63" spans="13:20" x14ac:dyDescent="0.3">
      <c r="M63" s="75"/>
      <c r="N63" s="76"/>
      <c r="O63" s="83"/>
      <c r="P63" s="74"/>
      <c r="Q63" s="74"/>
      <c r="R63" s="74"/>
      <c r="S63" s="78"/>
      <c r="T63" s="83"/>
    </row>
    <row r="64" spans="13:20" x14ac:dyDescent="0.3">
      <c r="M64" s="75"/>
      <c r="N64" s="76"/>
      <c r="O64" s="83"/>
      <c r="P64" s="74"/>
      <c r="Q64" s="74"/>
      <c r="R64" s="74"/>
      <c r="S64" s="78"/>
      <c r="T64" s="83"/>
    </row>
    <row r="65" spans="13:20" x14ac:dyDescent="0.3">
      <c r="M65" s="75"/>
      <c r="N65" s="76"/>
      <c r="O65" s="83"/>
      <c r="P65" s="74"/>
      <c r="Q65" s="74"/>
      <c r="R65" s="74"/>
      <c r="S65" s="78"/>
      <c r="T65" s="83"/>
    </row>
    <row r="66" spans="13:20" x14ac:dyDescent="0.3">
      <c r="M66" s="75"/>
      <c r="N66" s="76"/>
      <c r="O66" s="83"/>
      <c r="P66" s="74"/>
      <c r="Q66" s="74"/>
      <c r="R66" s="74"/>
      <c r="S66" s="78"/>
      <c r="T66" s="83"/>
    </row>
    <row r="67" spans="13:20" x14ac:dyDescent="0.3">
      <c r="M67" s="75"/>
      <c r="N67" s="76"/>
      <c r="O67" s="83"/>
      <c r="P67" s="74"/>
      <c r="Q67" s="74"/>
      <c r="R67" s="74"/>
      <c r="S67" s="78"/>
      <c r="T67" s="83"/>
    </row>
    <row r="68" spans="13:20" x14ac:dyDescent="0.3">
      <c r="M68" s="75"/>
      <c r="N68" s="76"/>
      <c r="O68" s="83"/>
      <c r="P68" s="74"/>
      <c r="Q68" s="74"/>
      <c r="R68" s="74"/>
      <c r="S68" s="78"/>
      <c r="T68" s="83"/>
    </row>
  </sheetData>
  <sheetProtection algorithmName="SHA-512" hashValue="ii9ybkY5Y6D3yAHfVhI4/m4xFaVDvbi5wbytSlf/zrSS+yGg7m4ejepqOWCcDl0PHP7wtxh1ch2ZoS0QU5IZWQ==" saltValue="mgqTxXNMOSECES2bE96dTA==" spinCount="100000" sheet="1" objects="1" scenarios="1"/>
  <mergeCells count="5">
    <mergeCell ref="A1:T1"/>
    <mergeCell ref="B3:E3"/>
    <mergeCell ref="G3:J3"/>
    <mergeCell ref="L3:O3"/>
    <mergeCell ref="Q3:T3"/>
  </mergeCells>
  <phoneticPr fontId="33"/>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B44DC-5C2A-4E1F-8F35-F91DD411977F}">
  <sheetPr>
    <tabColor theme="4" tint="0.79998168889431442"/>
  </sheetPr>
  <dimension ref="A1:T68"/>
  <sheetViews>
    <sheetView topLeftCell="E1" workbookViewId="0">
      <selection sqref="A1:T1"/>
    </sheetView>
  </sheetViews>
  <sheetFormatPr defaultColWidth="8.58203125" defaultRowHeight="13" x14ac:dyDescent="0.3"/>
  <cols>
    <col min="1" max="1" width="2.58203125" style="66" customWidth="1"/>
    <col min="2" max="2" width="5" style="66" customWidth="1"/>
    <col min="3" max="3" width="8" style="66" customWidth="1"/>
    <col min="4" max="4" width="10.83203125" style="72" customWidth="1"/>
    <col min="5" max="5" width="8.58203125" style="82" customWidth="1"/>
    <col min="6" max="6" width="3.58203125" style="66" customWidth="1"/>
    <col min="7" max="7" width="4.83203125" style="66" customWidth="1"/>
    <col min="8" max="8" width="9.83203125" style="66" customWidth="1"/>
    <col min="9" max="9" width="19.33203125" style="72" customWidth="1"/>
    <col min="10" max="10" width="7.5" style="82" customWidth="1"/>
    <col min="11" max="11" width="3.58203125" style="66" customWidth="1"/>
    <col min="12" max="12" width="5.33203125" style="66" customWidth="1"/>
    <col min="13" max="13" width="7.83203125" style="66" customWidth="1"/>
    <col min="14" max="14" width="20.58203125" style="72" customWidth="1"/>
    <col min="15" max="15" width="6.6640625" style="82" bestFit="1" customWidth="1"/>
    <col min="16" max="16" width="3.58203125" style="66" customWidth="1"/>
    <col min="17" max="17" width="5.33203125" style="66" customWidth="1"/>
    <col min="18" max="18" width="8.08203125" style="66" customWidth="1"/>
    <col min="19" max="19" width="20.25" style="72" customWidth="1"/>
    <col min="20" max="20" width="6.6640625" style="82" bestFit="1" customWidth="1"/>
    <col min="21" max="16384" width="8.58203125" style="66"/>
  </cols>
  <sheetData>
    <row r="1" spans="1:20" ht="35" x14ac:dyDescent="0.25">
      <c r="A1" s="191" t="s">
        <v>362</v>
      </c>
      <c r="B1" s="191"/>
      <c r="C1" s="191"/>
      <c r="D1" s="191"/>
      <c r="E1" s="191"/>
      <c r="F1" s="191"/>
      <c r="G1" s="191"/>
      <c r="H1" s="191"/>
      <c r="I1" s="191"/>
      <c r="J1" s="191"/>
      <c r="K1" s="191"/>
      <c r="L1" s="191"/>
      <c r="M1" s="191"/>
      <c r="N1" s="191"/>
      <c r="O1" s="191"/>
      <c r="P1" s="191"/>
      <c r="Q1" s="191"/>
      <c r="R1" s="191"/>
      <c r="S1" s="191"/>
      <c r="T1" s="191"/>
    </row>
    <row r="3" spans="1:20" ht="18" x14ac:dyDescent="0.4">
      <c r="B3" s="192" t="s">
        <v>81</v>
      </c>
      <c r="C3" s="192" t="s">
        <v>81</v>
      </c>
      <c r="D3" s="192"/>
      <c r="E3" s="192"/>
      <c r="G3" s="192" t="s">
        <v>82</v>
      </c>
      <c r="H3" s="192"/>
      <c r="I3" s="192"/>
      <c r="J3" s="192"/>
      <c r="L3" s="192" t="s">
        <v>83</v>
      </c>
      <c r="M3" s="192" t="s">
        <v>83</v>
      </c>
      <c r="N3" s="192"/>
      <c r="O3" s="192"/>
      <c r="Q3" s="192" t="s">
        <v>84</v>
      </c>
      <c r="R3" s="192"/>
      <c r="S3" s="192"/>
      <c r="T3" s="192"/>
    </row>
    <row r="4" spans="1:20" x14ac:dyDescent="0.3">
      <c r="B4" s="59" t="s">
        <v>300</v>
      </c>
      <c r="C4" s="59" t="s">
        <v>77</v>
      </c>
      <c r="D4" s="71" t="s">
        <v>79</v>
      </c>
      <c r="E4" s="59" t="s">
        <v>87</v>
      </c>
      <c r="G4" s="59" t="s">
        <v>300</v>
      </c>
      <c r="H4" s="59" t="s">
        <v>77</v>
      </c>
      <c r="I4" s="71" t="s">
        <v>79</v>
      </c>
      <c r="J4" s="59" t="s">
        <v>87</v>
      </c>
      <c r="L4" s="59" t="s">
        <v>300</v>
      </c>
      <c r="M4" s="59" t="s">
        <v>77</v>
      </c>
      <c r="N4" s="71" t="s">
        <v>79</v>
      </c>
      <c r="O4" s="59" t="s">
        <v>87</v>
      </c>
      <c r="Q4" s="59" t="s">
        <v>300</v>
      </c>
      <c r="R4" s="59" t="s">
        <v>77</v>
      </c>
      <c r="S4" s="71" t="s">
        <v>79</v>
      </c>
      <c r="T4" s="59" t="s">
        <v>87</v>
      </c>
    </row>
    <row r="5" spans="1:20" x14ac:dyDescent="0.3">
      <c r="B5" s="84">
        <v>1</v>
      </c>
      <c r="C5" s="62" t="s">
        <v>363</v>
      </c>
      <c r="D5" s="69" t="s">
        <v>302</v>
      </c>
      <c r="E5" s="81">
        <v>0.05</v>
      </c>
      <c r="G5" s="84">
        <v>1</v>
      </c>
      <c r="H5" s="62" t="s">
        <v>364</v>
      </c>
      <c r="I5" s="69" t="s">
        <v>304</v>
      </c>
      <c r="J5" s="99">
        <v>0.05</v>
      </c>
      <c r="L5" s="84">
        <v>1</v>
      </c>
      <c r="M5" s="62" t="s">
        <v>363</v>
      </c>
      <c r="N5" s="69" t="s">
        <v>302</v>
      </c>
      <c r="O5" s="81">
        <v>0.05</v>
      </c>
      <c r="Q5" s="84">
        <v>1</v>
      </c>
      <c r="R5" s="62" t="s">
        <v>364</v>
      </c>
      <c r="S5" s="69" t="s">
        <v>304</v>
      </c>
      <c r="T5" s="81">
        <v>0.05</v>
      </c>
    </row>
    <row r="6" spans="1:20" x14ac:dyDescent="0.3">
      <c r="B6" s="84">
        <v>2</v>
      </c>
      <c r="C6" s="62" t="s">
        <v>365</v>
      </c>
      <c r="D6" s="69" t="s">
        <v>306</v>
      </c>
      <c r="E6" s="81">
        <v>0.1</v>
      </c>
      <c r="G6" s="84">
        <v>2</v>
      </c>
      <c r="H6" s="62" t="s">
        <v>366</v>
      </c>
      <c r="I6" s="69" t="s">
        <v>308</v>
      </c>
      <c r="J6" s="99">
        <v>0.1</v>
      </c>
      <c r="L6" s="84">
        <v>2</v>
      </c>
      <c r="M6" s="62" t="s">
        <v>365</v>
      </c>
      <c r="N6" s="69" t="s">
        <v>306</v>
      </c>
      <c r="O6" s="81">
        <v>0.1</v>
      </c>
      <c r="Q6" s="84">
        <v>2</v>
      </c>
      <c r="R6" s="62" t="s">
        <v>366</v>
      </c>
      <c r="S6" s="69" t="s">
        <v>308</v>
      </c>
      <c r="T6" s="81">
        <v>0.1</v>
      </c>
    </row>
    <row r="7" spans="1:20" ht="23" x14ac:dyDescent="0.3">
      <c r="B7" s="84">
        <v>3</v>
      </c>
      <c r="C7" s="62" t="s">
        <v>367</v>
      </c>
      <c r="D7" s="69" t="s">
        <v>310</v>
      </c>
      <c r="E7" s="81">
        <v>2.5000000000000001E-2</v>
      </c>
      <c r="G7" s="84">
        <v>3</v>
      </c>
      <c r="H7" s="62" t="s">
        <v>368</v>
      </c>
      <c r="I7" s="69" t="s">
        <v>312</v>
      </c>
      <c r="J7" s="99">
        <v>0.2</v>
      </c>
      <c r="L7" s="84">
        <v>3</v>
      </c>
      <c r="M7" s="62" t="s">
        <v>367</v>
      </c>
      <c r="N7" s="69" t="s">
        <v>310</v>
      </c>
      <c r="O7" s="81">
        <v>2.5000000000000001E-2</v>
      </c>
      <c r="Q7" s="84">
        <v>3</v>
      </c>
      <c r="R7" s="62" t="s">
        <v>368</v>
      </c>
      <c r="S7" s="69" t="s">
        <v>312</v>
      </c>
      <c r="T7" s="81">
        <v>0.2</v>
      </c>
    </row>
    <row r="8" spans="1:20" x14ac:dyDescent="0.3">
      <c r="B8" s="84">
        <v>4</v>
      </c>
      <c r="C8" s="62" t="s">
        <v>369</v>
      </c>
      <c r="D8" s="69" t="s">
        <v>314</v>
      </c>
      <c r="E8" s="81">
        <v>0.05</v>
      </c>
      <c r="G8" s="84">
        <v>4</v>
      </c>
      <c r="H8" s="62" t="s">
        <v>370</v>
      </c>
      <c r="I8" s="69" t="s">
        <v>316</v>
      </c>
      <c r="J8" s="99">
        <v>0.05</v>
      </c>
      <c r="L8" s="84">
        <v>4</v>
      </c>
      <c r="M8" s="62" t="s">
        <v>369</v>
      </c>
      <c r="N8" s="69" t="s">
        <v>314</v>
      </c>
      <c r="O8" s="81">
        <v>0.05</v>
      </c>
      <c r="Q8" s="84">
        <v>4</v>
      </c>
      <c r="R8" s="62" t="s">
        <v>370</v>
      </c>
      <c r="S8" s="69" t="s">
        <v>316</v>
      </c>
      <c r="T8" s="81">
        <v>0.05</v>
      </c>
    </row>
    <row r="9" spans="1:20" x14ac:dyDescent="0.3">
      <c r="B9" s="84">
        <v>5</v>
      </c>
      <c r="C9" s="62" t="s">
        <v>371</v>
      </c>
      <c r="D9" s="69" t="s">
        <v>318</v>
      </c>
      <c r="E9" s="81">
        <v>0.15</v>
      </c>
      <c r="G9" s="84">
        <v>5</v>
      </c>
      <c r="H9" s="62" t="s">
        <v>372</v>
      </c>
      <c r="I9" s="69" t="s">
        <v>320</v>
      </c>
      <c r="J9" s="99">
        <v>0.1</v>
      </c>
      <c r="L9" s="84">
        <v>5</v>
      </c>
      <c r="M9" s="62" t="s">
        <v>371</v>
      </c>
      <c r="N9" s="69" t="s">
        <v>318</v>
      </c>
      <c r="O9" s="81">
        <v>0.15</v>
      </c>
      <c r="Q9" s="84">
        <v>5</v>
      </c>
      <c r="R9" s="151" t="s">
        <v>372</v>
      </c>
      <c r="S9" s="195" t="s">
        <v>320</v>
      </c>
      <c r="T9" s="196">
        <v>0.1</v>
      </c>
    </row>
    <row r="10" spans="1:20" x14ac:dyDescent="0.3">
      <c r="B10" s="84">
        <v>6</v>
      </c>
      <c r="C10" s="62" t="s">
        <v>374</v>
      </c>
      <c r="D10" s="69" t="s">
        <v>322</v>
      </c>
      <c r="E10" s="81">
        <v>0.1</v>
      </c>
      <c r="G10" s="84">
        <v>6</v>
      </c>
      <c r="H10" s="62" t="s">
        <v>373</v>
      </c>
      <c r="I10" s="69" t="s">
        <v>324</v>
      </c>
      <c r="J10" s="99">
        <v>0.2</v>
      </c>
      <c r="L10" s="84">
        <v>6</v>
      </c>
      <c r="M10" s="62" t="s">
        <v>374</v>
      </c>
      <c r="N10" s="69" t="s">
        <v>322</v>
      </c>
      <c r="O10" s="81">
        <v>0.1</v>
      </c>
      <c r="Q10" s="84">
        <v>6</v>
      </c>
      <c r="R10" s="151" t="s">
        <v>373</v>
      </c>
      <c r="S10" s="195" t="s">
        <v>324</v>
      </c>
      <c r="T10" s="196">
        <v>0.2</v>
      </c>
    </row>
    <row r="11" spans="1:20" x14ac:dyDescent="0.3">
      <c r="B11" s="84">
        <v>7</v>
      </c>
      <c r="C11" s="62" t="s">
        <v>375</v>
      </c>
      <c r="D11" s="69" t="s">
        <v>326</v>
      </c>
      <c r="E11" s="81">
        <v>0.15</v>
      </c>
      <c r="G11" s="84">
        <v>7</v>
      </c>
      <c r="H11" s="62" t="s">
        <v>376</v>
      </c>
      <c r="I11" s="69" t="s">
        <v>328</v>
      </c>
      <c r="J11" s="99">
        <v>0.25</v>
      </c>
      <c r="L11" s="84">
        <v>7</v>
      </c>
      <c r="M11" s="62" t="s">
        <v>375</v>
      </c>
      <c r="N11" s="69" t="s">
        <v>326</v>
      </c>
      <c r="O11" s="81">
        <v>0.15</v>
      </c>
      <c r="Q11" s="84">
        <v>7</v>
      </c>
      <c r="R11" s="62" t="s">
        <v>376</v>
      </c>
      <c r="S11" s="69" t="s">
        <v>328</v>
      </c>
      <c r="T11" s="81">
        <v>0.25</v>
      </c>
    </row>
    <row r="12" spans="1:20" x14ac:dyDescent="0.3">
      <c r="B12" s="84"/>
      <c r="C12" s="62"/>
      <c r="D12" s="69"/>
      <c r="E12" s="81"/>
      <c r="G12" s="84">
        <v>8</v>
      </c>
      <c r="H12" s="62" t="s">
        <v>377</v>
      </c>
      <c r="I12" s="69" t="s">
        <v>330</v>
      </c>
      <c r="J12" s="99">
        <v>2.5000000000000001E-2</v>
      </c>
      <c r="L12" s="84">
        <v>8</v>
      </c>
      <c r="M12" s="62" t="s">
        <v>364</v>
      </c>
      <c r="N12" s="69" t="s">
        <v>304</v>
      </c>
      <c r="O12" s="81">
        <v>0.05</v>
      </c>
      <c r="Q12" s="84">
        <v>8</v>
      </c>
      <c r="R12" s="62" t="s">
        <v>377</v>
      </c>
      <c r="S12" s="69" t="s">
        <v>330</v>
      </c>
      <c r="T12" s="81">
        <v>2.5000000000000001E-2</v>
      </c>
    </row>
    <row r="13" spans="1:20" x14ac:dyDescent="0.3">
      <c r="B13" s="84"/>
      <c r="C13" s="62"/>
      <c r="D13" s="69"/>
      <c r="E13" s="81"/>
      <c r="G13" s="84">
        <v>9</v>
      </c>
      <c r="H13" s="62" t="s">
        <v>378</v>
      </c>
      <c r="I13" s="69" t="s">
        <v>332</v>
      </c>
      <c r="J13" s="99">
        <v>0.05</v>
      </c>
      <c r="L13" s="84">
        <v>9</v>
      </c>
      <c r="M13" s="62" t="s">
        <v>366</v>
      </c>
      <c r="N13" s="69" t="s">
        <v>308</v>
      </c>
      <c r="O13" s="81">
        <v>0.1</v>
      </c>
      <c r="Q13" s="84">
        <v>9</v>
      </c>
      <c r="R13" s="62" t="s">
        <v>378</v>
      </c>
      <c r="S13" s="69" t="s">
        <v>332</v>
      </c>
      <c r="T13" s="81">
        <v>0.05</v>
      </c>
    </row>
    <row r="14" spans="1:20" ht="23" x14ac:dyDescent="0.3">
      <c r="B14" s="84"/>
      <c r="C14" s="62"/>
      <c r="D14" s="69"/>
      <c r="E14" s="81"/>
      <c r="G14" s="84">
        <v>10</v>
      </c>
      <c r="H14" s="62" t="s">
        <v>379</v>
      </c>
      <c r="I14" s="69" t="s">
        <v>334</v>
      </c>
      <c r="J14" s="99">
        <v>6.25E-2</v>
      </c>
      <c r="L14" s="84">
        <v>10</v>
      </c>
      <c r="M14" s="62" t="s">
        <v>368</v>
      </c>
      <c r="N14" s="69" t="s">
        <v>312</v>
      </c>
      <c r="O14" s="81">
        <v>0.2</v>
      </c>
      <c r="Q14" s="84">
        <v>10</v>
      </c>
      <c r="R14" s="62" t="s">
        <v>379</v>
      </c>
      <c r="S14" s="69" t="s">
        <v>334</v>
      </c>
      <c r="T14" s="99">
        <v>6.25E-2</v>
      </c>
    </row>
    <row r="15" spans="1:20" x14ac:dyDescent="0.3">
      <c r="B15" s="84"/>
      <c r="C15" s="62"/>
      <c r="D15" s="69"/>
      <c r="E15" s="81"/>
      <c r="G15" s="84">
        <v>11</v>
      </c>
      <c r="H15" s="62" t="s">
        <v>380</v>
      </c>
      <c r="I15" s="69" t="s">
        <v>318</v>
      </c>
      <c r="J15" s="99">
        <v>0.15</v>
      </c>
      <c r="L15" s="84">
        <v>11</v>
      </c>
      <c r="M15" s="62" t="s">
        <v>370</v>
      </c>
      <c r="N15" s="69" t="s">
        <v>316</v>
      </c>
      <c r="O15" s="99">
        <v>0.05</v>
      </c>
      <c r="Q15" s="84">
        <v>11</v>
      </c>
      <c r="R15" s="62" t="s">
        <v>380</v>
      </c>
      <c r="S15" s="69" t="s">
        <v>318</v>
      </c>
      <c r="T15" s="99">
        <v>0.15</v>
      </c>
    </row>
    <row r="16" spans="1:20" x14ac:dyDescent="0.3">
      <c r="B16" s="84"/>
      <c r="C16" s="62"/>
      <c r="D16" s="69"/>
      <c r="E16" s="81"/>
      <c r="G16" s="84">
        <v>12</v>
      </c>
      <c r="H16" s="62" t="s">
        <v>381</v>
      </c>
      <c r="I16" s="69" t="s">
        <v>337</v>
      </c>
      <c r="J16" s="99">
        <v>0.25</v>
      </c>
      <c r="L16" s="84">
        <v>12</v>
      </c>
      <c r="M16" s="62" t="s">
        <v>372</v>
      </c>
      <c r="N16" s="69" t="s">
        <v>320</v>
      </c>
      <c r="O16" s="99">
        <v>0.1</v>
      </c>
      <c r="Q16" s="84">
        <v>12</v>
      </c>
      <c r="R16" s="62" t="s">
        <v>381</v>
      </c>
      <c r="S16" s="69" t="s">
        <v>337</v>
      </c>
      <c r="T16" s="99">
        <v>0.25</v>
      </c>
    </row>
    <row r="17" spans="2:20" x14ac:dyDescent="0.3">
      <c r="B17" s="84"/>
      <c r="C17" s="62"/>
      <c r="D17" s="69"/>
      <c r="E17" s="81"/>
      <c r="G17" s="84">
        <v>13</v>
      </c>
      <c r="H17" s="62" t="s">
        <v>382</v>
      </c>
      <c r="I17" s="69" t="s">
        <v>339</v>
      </c>
      <c r="J17" s="99">
        <v>0.05</v>
      </c>
      <c r="L17" s="84">
        <v>13</v>
      </c>
      <c r="M17" s="62" t="s">
        <v>373</v>
      </c>
      <c r="N17" s="69" t="s">
        <v>324</v>
      </c>
      <c r="O17" s="99">
        <v>0.2</v>
      </c>
      <c r="Q17" s="84">
        <v>13</v>
      </c>
      <c r="R17" s="62" t="s">
        <v>382</v>
      </c>
      <c r="S17" s="69" t="s">
        <v>339</v>
      </c>
      <c r="T17" s="99">
        <v>0.05</v>
      </c>
    </row>
    <row r="18" spans="2:20" x14ac:dyDescent="0.3">
      <c r="B18" s="84"/>
      <c r="C18" s="62"/>
      <c r="D18" s="69"/>
      <c r="E18" s="81"/>
      <c r="G18" s="84">
        <v>14</v>
      </c>
      <c r="H18" s="62" t="s">
        <v>383</v>
      </c>
      <c r="I18" s="69" t="s">
        <v>341</v>
      </c>
      <c r="J18" s="99">
        <v>7.4999999999999997E-2</v>
      </c>
      <c r="L18" s="84">
        <v>14</v>
      </c>
      <c r="M18" s="62" t="s">
        <v>376</v>
      </c>
      <c r="N18" s="69" t="s">
        <v>328</v>
      </c>
      <c r="O18" s="99">
        <v>0.25</v>
      </c>
      <c r="Q18" s="84">
        <v>14</v>
      </c>
      <c r="R18" s="62" t="s">
        <v>383</v>
      </c>
      <c r="S18" s="69" t="s">
        <v>341</v>
      </c>
      <c r="T18" s="99">
        <v>7.4999999999999997E-2</v>
      </c>
    </row>
    <row r="19" spans="2:20" x14ac:dyDescent="0.3">
      <c r="B19" s="84"/>
      <c r="C19" s="62"/>
      <c r="D19" s="69"/>
      <c r="E19" s="81"/>
      <c r="G19" s="84">
        <v>15</v>
      </c>
      <c r="H19" s="62" t="s">
        <v>384</v>
      </c>
      <c r="I19" s="69" t="s">
        <v>343</v>
      </c>
      <c r="J19" s="99">
        <v>0.125</v>
      </c>
      <c r="L19" s="84">
        <v>15</v>
      </c>
      <c r="M19" s="62" t="s">
        <v>377</v>
      </c>
      <c r="N19" s="69" t="s">
        <v>330</v>
      </c>
      <c r="O19" s="99">
        <v>2.5000000000000001E-2</v>
      </c>
      <c r="Q19" s="84">
        <v>15</v>
      </c>
      <c r="R19" s="62" t="s">
        <v>384</v>
      </c>
      <c r="S19" s="69" t="s">
        <v>343</v>
      </c>
      <c r="T19" s="99">
        <v>0.125</v>
      </c>
    </row>
    <row r="20" spans="2:20" x14ac:dyDescent="0.3">
      <c r="B20" s="84"/>
      <c r="C20" s="62"/>
      <c r="D20" s="69"/>
      <c r="E20" s="81"/>
      <c r="G20" s="84">
        <v>16</v>
      </c>
      <c r="H20" s="62" t="s">
        <v>385</v>
      </c>
      <c r="I20" s="69" t="s">
        <v>345</v>
      </c>
      <c r="J20" s="99">
        <v>0.125</v>
      </c>
      <c r="L20" s="84">
        <v>16</v>
      </c>
      <c r="M20" s="62" t="s">
        <v>378</v>
      </c>
      <c r="N20" s="69" t="s">
        <v>332</v>
      </c>
      <c r="O20" s="99">
        <v>0.05</v>
      </c>
      <c r="Q20" s="84">
        <v>16</v>
      </c>
      <c r="R20" s="62" t="s">
        <v>385</v>
      </c>
      <c r="S20" s="69" t="s">
        <v>345</v>
      </c>
      <c r="T20" s="99">
        <v>0.125</v>
      </c>
    </row>
    <row r="21" spans="2:20" ht="23" x14ac:dyDescent="0.3">
      <c r="B21" s="84"/>
      <c r="C21" s="62"/>
      <c r="D21" s="69"/>
      <c r="E21" s="81"/>
      <c r="G21" s="84">
        <v>17</v>
      </c>
      <c r="H21" s="62" t="s">
        <v>386</v>
      </c>
      <c r="I21" s="69" t="s">
        <v>347</v>
      </c>
      <c r="J21" s="99">
        <v>0.17499999999999999</v>
      </c>
      <c r="L21" s="84">
        <v>17</v>
      </c>
      <c r="M21" s="62" t="s">
        <v>379</v>
      </c>
      <c r="N21" s="69" t="s">
        <v>334</v>
      </c>
      <c r="O21" s="99">
        <v>6.25E-2</v>
      </c>
      <c r="Q21" s="84">
        <v>17</v>
      </c>
      <c r="R21" s="62" t="s">
        <v>386</v>
      </c>
      <c r="S21" s="69" t="s">
        <v>347</v>
      </c>
      <c r="T21" s="99">
        <v>0.17499999999999999</v>
      </c>
    </row>
    <row r="22" spans="2:20" ht="23" x14ac:dyDescent="0.3">
      <c r="B22" s="84"/>
      <c r="C22" s="62"/>
      <c r="D22" s="69"/>
      <c r="E22" s="81"/>
      <c r="G22" s="84">
        <v>18</v>
      </c>
      <c r="H22" s="62" t="s">
        <v>387</v>
      </c>
      <c r="I22" s="69" t="s">
        <v>349</v>
      </c>
      <c r="J22" s="99">
        <v>0.3</v>
      </c>
      <c r="L22" s="84">
        <v>18</v>
      </c>
      <c r="M22" s="62" t="s">
        <v>380</v>
      </c>
      <c r="N22" s="69" t="s">
        <v>318</v>
      </c>
      <c r="O22" s="99">
        <v>0.15</v>
      </c>
      <c r="Q22" s="84">
        <v>18</v>
      </c>
      <c r="R22" s="62" t="s">
        <v>387</v>
      </c>
      <c r="S22" s="69" t="s">
        <v>349</v>
      </c>
      <c r="T22" s="99">
        <v>0.3</v>
      </c>
    </row>
    <row r="23" spans="2:20" x14ac:dyDescent="0.3">
      <c r="B23" s="84"/>
      <c r="C23" s="62"/>
      <c r="D23" s="69"/>
      <c r="E23" s="81"/>
      <c r="G23" s="84">
        <v>19</v>
      </c>
      <c r="H23" s="62" t="s">
        <v>388</v>
      </c>
      <c r="I23" s="69" t="s">
        <v>351</v>
      </c>
      <c r="J23" s="99">
        <v>7.4999999999999997E-2</v>
      </c>
      <c r="L23" s="84">
        <v>19</v>
      </c>
      <c r="M23" s="62" t="s">
        <v>381</v>
      </c>
      <c r="N23" s="69" t="s">
        <v>337</v>
      </c>
      <c r="O23" s="99">
        <v>0.25</v>
      </c>
      <c r="Q23" s="84">
        <v>19</v>
      </c>
      <c r="R23" s="62" t="s">
        <v>388</v>
      </c>
      <c r="S23" s="69" t="s">
        <v>351</v>
      </c>
      <c r="T23" s="99">
        <v>7.4999999999999997E-2</v>
      </c>
    </row>
    <row r="24" spans="2:20" x14ac:dyDescent="0.3">
      <c r="B24" s="84"/>
      <c r="C24" s="62"/>
      <c r="D24" s="69"/>
      <c r="E24" s="81"/>
      <c r="G24" s="84">
        <v>20</v>
      </c>
      <c r="H24" s="62" t="s">
        <v>389</v>
      </c>
      <c r="I24" s="69" t="s">
        <v>353</v>
      </c>
      <c r="J24" s="99">
        <v>0.125</v>
      </c>
      <c r="L24" s="84">
        <v>20</v>
      </c>
      <c r="M24" s="62" t="s">
        <v>382</v>
      </c>
      <c r="N24" s="69" t="s">
        <v>339</v>
      </c>
      <c r="O24" s="99">
        <v>0.05</v>
      </c>
      <c r="Q24" s="84">
        <v>20</v>
      </c>
      <c r="R24" s="62" t="s">
        <v>389</v>
      </c>
      <c r="S24" s="69" t="s">
        <v>353</v>
      </c>
      <c r="T24" s="99">
        <v>0.125</v>
      </c>
    </row>
    <row r="25" spans="2:20" x14ac:dyDescent="0.3">
      <c r="B25" s="84"/>
      <c r="C25" s="62"/>
      <c r="D25" s="69"/>
      <c r="E25" s="81"/>
      <c r="G25" s="84">
        <v>21</v>
      </c>
      <c r="H25" s="62" t="s">
        <v>390</v>
      </c>
      <c r="I25" s="69" t="s">
        <v>355</v>
      </c>
      <c r="J25" s="99">
        <v>0.13750000000000001</v>
      </c>
      <c r="L25" s="84">
        <v>21</v>
      </c>
      <c r="M25" s="62" t="s">
        <v>383</v>
      </c>
      <c r="N25" s="69" t="s">
        <v>341</v>
      </c>
      <c r="O25" s="99">
        <v>7.4999999999999997E-2</v>
      </c>
      <c r="Q25" s="84">
        <v>21</v>
      </c>
      <c r="R25" s="62" t="s">
        <v>390</v>
      </c>
      <c r="S25" s="69" t="s">
        <v>355</v>
      </c>
      <c r="T25" s="99">
        <v>0.13750000000000001</v>
      </c>
    </row>
    <row r="26" spans="2:20" x14ac:dyDescent="0.3">
      <c r="B26" s="84"/>
      <c r="C26" s="62"/>
      <c r="D26" s="69"/>
      <c r="E26" s="81"/>
      <c r="G26" s="84">
        <v>22</v>
      </c>
      <c r="H26" s="62" t="s">
        <v>391</v>
      </c>
      <c r="I26" s="69" t="s">
        <v>357</v>
      </c>
      <c r="J26" s="99">
        <v>0.17499999999999999</v>
      </c>
      <c r="L26" s="84">
        <v>22</v>
      </c>
      <c r="M26" s="62" t="s">
        <v>384</v>
      </c>
      <c r="N26" s="69" t="s">
        <v>343</v>
      </c>
      <c r="O26" s="99">
        <v>0.125</v>
      </c>
      <c r="Q26" s="84">
        <v>22</v>
      </c>
      <c r="R26" s="62" t="s">
        <v>391</v>
      </c>
      <c r="S26" s="69" t="s">
        <v>357</v>
      </c>
      <c r="T26" s="99">
        <v>0.17499999999999999</v>
      </c>
    </row>
    <row r="27" spans="2:20" ht="23" x14ac:dyDescent="0.3">
      <c r="B27" s="84"/>
      <c r="C27" s="62"/>
      <c r="D27" s="69"/>
      <c r="E27" s="81"/>
      <c r="G27" s="84">
        <v>23</v>
      </c>
      <c r="H27" s="62" t="s">
        <v>392</v>
      </c>
      <c r="I27" s="69" t="s">
        <v>359</v>
      </c>
      <c r="J27" s="99">
        <v>0.27500000000000002</v>
      </c>
      <c r="L27" s="84">
        <v>23</v>
      </c>
      <c r="M27" s="62" t="s">
        <v>385</v>
      </c>
      <c r="N27" s="69" t="s">
        <v>345</v>
      </c>
      <c r="O27" s="99">
        <v>0.125</v>
      </c>
      <c r="Q27" s="84">
        <v>23</v>
      </c>
      <c r="R27" s="62" t="s">
        <v>392</v>
      </c>
      <c r="S27" s="69" t="s">
        <v>359</v>
      </c>
      <c r="T27" s="99">
        <v>0.27500000000000002</v>
      </c>
    </row>
    <row r="28" spans="2:20" ht="23" x14ac:dyDescent="0.3">
      <c r="B28" s="84"/>
      <c r="C28" s="62"/>
      <c r="D28" s="69"/>
      <c r="E28" s="81"/>
      <c r="G28" s="84">
        <v>24</v>
      </c>
      <c r="H28" s="62" t="s">
        <v>393</v>
      </c>
      <c r="I28" s="69" t="s">
        <v>361</v>
      </c>
      <c r="J28" s="99">
        <v>0.5</v>
      </c>
      <c r="L28" s="84">
        <v>24</v>
      </c>
      <c r="M28" s="62" t="s">
        <v>386</v>
      </c>
      <c r="N28" s="69" t="s">
        <v>347</v>
      </c>
      <c r="O28" s="99">
        <v>0.17499999999999999</v>
      </c>
      <c r="Q28" s="84">
        <v>24</v>
      </c>
      <c r="R28" s="62" t="s">
        <v>393</v>
      </c>
      <c r="S28" s="69" t="s">
        <v>361</v>
      </c>
      <c r="T28" s="99">
        <v>0.5</v>
      </c>
    </row>
    <row r="29" spans="2:20" ht="23" x14ac:dyDescent="0.3">
      <c r="B29" s="84"/>
      <c r="C29" s="62"/>
      <c r="D29" s="69"/>
      <c r="E29" s="81"/>
      <c r="G29" s="84"/>
      <c r="H29" s="62"/>
      <c r="I29" s="69"/>
      <c r="J29" s="99"/>
      <c r="L29" s="84">
        <v>25</v>
      </c>
      <c r="M29" s="62" t="s">
        <v>387</v>
      </c>
      <c r="N29" s="69" t="s">
        <v>349</v>
      </c>
      <c r="O29" s="99">
        <v>0.3</v>
      </c>
      <c r="Q29" s="84"/>
      <c r="R29" s="62"/>
      <c r="S29" s="69"/>
      <c r="T29" s="99"/>
    </row>
    <row r="30" spans="2:20" x14ac:dyDescent="0.3">
      <c r="B30" s="84"/>
      <c r="C30" s="62"/>
      <c r="D30" s="69"/>
      <c r="E30" s="81"/>
      <c r="G30" s="84"/>
      <c r="H30" s="62"/>
      <c r="I30" s="69"/>
      <c r="J30" s="99"/>
      <c r="L30" s="84">
        <v>26</v>
      </c>
      <c r="M30" s="62" t="s">
        <v>388</v>
      </c>
      <c r="N30" s="69" t="s">
        <v>351</v>
      </c>
      <c r="O30" s="99">
        <v>7.4999999999999997E-2</v>
      </c>
      <c r="Q30" s="84"/>
      <c r="R30" s="62"/>
      <c r="S30" s="69"/>
      <c r="T30" s="99"/>
    </row>
    <row r="31" spans="2:20" x14ac:dyDescent="0.3">
      <c r="B31" s="84"/>
      <c r="C31" s="62"/>
      <c r="D31" s="69"/>
      <c r="E31" s="81"/>
      <c r="G31" s="84"/>
      <c r="H31" s="62"/>
      <c r="I31" s="69"/>
      <c r="J31" s="99"/>
      <c r="L31" s="84">
        <v>27</v>
      </c>
      <c r="M31" s="62" t="s">
        <v>389</v>
      </c>
      <c r="N31" s="69" t="s">
        <v>353</v>
      </c>
      <c r="O31" s="99">
        <v>0.125</v>
      </c>
      <c r="Q31" s="84"/>
      <c r="R31" s="62"/>
      <c r="S31" s="69"/>
      <c r="T31" s="99"/>
    </row>
    <row r="32" spans="2:20" x14ac:dyDescent="0.3">
      <c r="B32" s="84"/>
      <c r="C32" s="62"/>
      <c r="D32" s="69"/>
      <c r="E32" s="81"/>
      <c r="G32" s="84"/>
      <c r="H32" s="62"/>
      <c r="I32" s="69"/>
      <c r="J32" s="99"/>
      <c r="L32" s="84">
        <v>28</v>
      </c>
      <c r="M32" s="62" t="s">
        <v>390</v>
      </c>
      <c r="N32" s="69" t="s">
        <v>355</v>
      </c>
      <c r="O32" s="99">
        <v>0.13750000000000001</v>
      </c>
      <c r="Q32" s="84"/>
      <c r="R32" s="62"/>
      <c r="S32" s="69"/>
      <c r="T32" s="99"/>
    </row>
    <row r="33" spans="2:20" x14ac:dyDescent="0.3">
      <c r="B33" s="84"/>
      <c r="C33" s="62"/>
      <c r="D33" s="69"/>
      <c r="E33" s="81"/>
      <c r="G33" s="84"/>
      <c r="H33" s="62"/>
      <c r="I33" s="69"/>
      <c r="J33" s="81"/>
      <c r="L33" s="84">
        <v>29</v>
      </c>
      <c r="M33" s="62" t="s">
        <v>391</v>
      </c>
      <c r="N33" s="69" t="s">
        <v>357</v>
      </c>
      <c r="O33" s="99">
        <v>0.17499999999999999</v>
      </c>
      <c r="Q33" s="84"/>
      <c r="R33" s="62"/>
      <c r="S33" s="77"/>
      <c r="T33" s="99"/>
    </row>
    <row r="34" spans="2:20" x14ac:dyDescent="0.3">
      <c r="B34" s="84"/>
      <c r="C34" s="62"/>
      <c r="D34" s="69"/>
      <c r="E34" s="81"/>
      <c r="G34" s="84"/>
      <c r="H34" s="62"/>
      <c r="I34" s="69"/>
      <c r="J34" s="81"/>
      <c r="L34" s="84">
        <v>30</v>
      </c>
      <c r="M34" s="62" t="s">
        <v>392</v>
      </c>
      <c r="N34" s="69" t="s">
        <v>359</v>
      </c>
      <c r="O34" s="81">
        <v>0.27500000000000002</v>
      </c>
      <c r="Q34" s="84"/>
      <c r="R34" s="62"/>
      <c r="S34" s="77"/>
      <c r="T34" s="81"/>
    </row>
    <row r="35" spans="2:20" ht="23" x14ac:dyDescent="0.3">
      <c r="B35" s="84"/>
      <c r="C35" s="62"/>
      <c r="D35" s="69"/>
      <c r="E35" s="81"/>
      <c r="G35" s="84"/>
      <c r="H35" s="62"/>
      <c r="I35" s="69"/>
      <c r="J35" s="81"/>
      <c r="L35" s="84">
        <v>31</v>
      </c>
      <c r="M35" s="62" t="s">
        <v>393</v>
      </c>
      <c r="N35" s="69" t="s">
        <v>361</v>
      </c>
      <c r="O35" s="81">
        <v>0.5</v>
      </c>
      <c r="Q35" s="84"/>
      <c r="R35" s="62"/>
      <c r="S35" s="77"/>
      <c r="T35" s="81"/>
    </row>
    <row r="36" spans="2:20" x14ac:dyDescent="0.3">
      <c r="B36" s="84"/>
      <c r="C36" s="62"/>
      <c r="D36" s="69"/>
      <c r="E36" s="81"/>
      <c r="G36" s="84"/>
      <c r="H36" s="62"/>
      <c r="I36" s="69"/>
      <c r="J36" s="81"/>
      <c r="L36" s="84"/>
      <c r="M36" s="62"/>
      <c r="N36" s="69"/>
      <c r="O36" s="81"/>
      <c r="Q36" s="84"/>
      <c r="R36" s="62"/>
      <c r="S36" s="77"/>
      <c r="T36" s="81"/>
    </row>
    <row r="37" spans="2:20" x14ac:dyDescent="0.3">
      <c r="B37" s="84"/>
      <c r="C37" s="62"/>
      <c r="D37" s="69"/>
      <c r="E37" s="81"/>
      <c r="G37" s="84"/>
      <c r="H37" s="62"/>
      <c r="I37" s="69"/>
      <c r="J37" s="81"/>
      <c r="L37" s="84"/>
      <c r="M37" s="62"/>
      <c r="N37" s="69"/>
      <c r="O37" s="81"/>
      <c r="P37" s="74"/>
      <c r="Q37" s="84"/>
      <c r="R37" s="62"/>
      <c r="S37" s="77"/>
      <c r="T37" s="81"/>
    </row>
    <row r="38" spans="2:20" x14ac:dyDescent="0.3">
      <c r="B38" s="84"/>
      <c r="C38" s="62"/>
      <c r="D38" s="69"/>
      <c r="E38" s="81"/>
      <c r="G38" s="84"/>
      <c r="H38" s="62"/>
      <c r="I38" s="69"/>
      <c r="J38" s="81"/>
      <c r="L38" s="84"/>
      <c r="M38" s="62"/>
      <c r="N38" s="69"/>
      <c r="O38" s="81"/>
      <c r="P38" s="74"/>
      <c r="Q38" s="84"/>
      <c r="R38" s="63"/>
      <c r="S38" s="80"/>
      <c r="T38" s="81"/>
    </row>
    <row r="39" spans="2:20" x14ac:dyDescent="0.3">
      <c r="B39" s="84"/>
      <c r="C39" s="62"/>
      <c r="D39" s="69"/>
      <c r="E39" s="81"/>
      <c r="G39" s="84"/>
      <c r="H39" s="62"/>
      <c r="I39" s="69"/>
      <c r="J39" s="81"/>
      <c r="L39" s="84"/>
      <c r="M39" s="62"/>
      <c r="N39" s="69"/>
      <c r="O39" s="81"/>
      <c r="P39" s="74"/>
      <c r="Q39" s="84"/>
      <c r="R39" s="63"/>
      <c r="S39" s="80"/>
      <c r="T39" s="81"/>
    </row>
    <row r="40" spans="2:20" x14ac:dyDescent="0.3">
      <c r="B40" s="84"/>
      <c r="C40" s="62"/>
      <c r="D40" s="69"/>
      <c r="E40" s="81"/>
      <c r="G40" s="84"/>
      <c r="H40" s="62"/>
      <c r="I40" s="69"/>
      <c r="J40" s="81"/>
      <c r="L40" s="84"/>
      <c r="M40" s="62"/>
      <c r="N40" s="69"/>
      <c r="O40" s="81"/>
      <c r="P40" s="74"/>
      <c r="Q40" s="84"/>
      <c r="R40" s="63"/>
      <c r="S40" s="80"/>
      <c r="T40" s="81"/>
    </row>
    <row r="41" spans="2:20" x14ac:dyDescent="0.3">
      <c r="M41" s="75"/>
      <c r="N41" s="76"/>
      <c r="O41" s="83"/>
      <c r="P41" s="74"/>
      <c r="Q41" s="74"/>
      <c r="R41" s="75"/>
      <c r="S41" s="76"/>
      <c r="T41" s="83"/>
    </row>
    <row r="42" spans="2:20" x14ac:dyDescent="0.3">
      <c r="M42" s="75"/>
      <c r="N42" s="76"/>
      <c r="O42" s="83"/>
      <c r="P42" s="74"/>
      <c r="Q42" s="74"/>
      <c r="R42" s="75"/>
      <c r="S42" s="76"/>
      <c r="T42" s="83"/>
    </row>
    <row r="43" spans="2:20" x14ac:dyDescent="0.3">
      <c r="M43" s="75"/>
      <c r="N43" s="76"/>
      <c r="O43" s="83"/>
      <c r="P43" s="74"/>
      <c r="Q43" s="74"/>
      <c r="R43" s="75"/>
      <c r="S43" s="76"/>
      <c r="T43" s="83"/>
    </row>
    <row r="44" spans="2:20" x14ac:dyDescent="0.3">
      <c r="M44" s="75"/>
      <c r="N44" s="76"/>
      <c r="O44" s="83"/>
      <c r="P44" s="74"/>
      <c r="Q44" s="74"/>
      <c r="R44" s="75"/>
      <c r="S44" s="76"/>
      <c r="T44" s="83"/>
    </row>
    <row r="45" spans="2:20" x14ac:dyDescent="0.3">
      <c r="M45" s="75"/>
      <c r="N45" s="76"/>
      <c r="O45" s="83"/>
      <c r="P45" s="74"/>
      <c r="Q45" s="74"/>
      <c r="R45" s="75"/>
      <c r="S45" s="76"/>
      <c r="T45" s="83"/>
    </row>
    <row r="46" spans="2:20" x14ac:dyDescent="0.3">
      <c r="M46" s="75"/>
      <c r="N46" s="76"/>
      <c r="O46" s="83"/>
      <c r="P46" s="74"/>
      <c r="Q46" s="74"/>
      <c r="R46" s="75"/>
      <c r="S46" s="76"/>
      <c r="T46" s="83"/>
    </row>
    <row r="47" spans="2:20" x14ac:dyDescent="0.3">
      <c r="M47" s="75"/>
      <c r="N47" s="76"/>
      <c r="O47" s="83"/>
      <c r="P47" s="74"/>
      <c r="Q47" s="74"/>
      <c r="R47" s="75"/>
      <c r="S47" s="76"/>
      <c r="T47" s="83"/>
    </row>
    <row r="48" spans="2:20" x14ac:dyDescent="0.3">
      <c r="M48" s="75"/>
      <c r="N48" s="76"/>
      <c r="O48" s="83"/>
      <c r="P48" s="74"/>
      <c r="Q48" s="74"/>
      <c r="R48" s="75"/>
      <c r="S48" s="76"/>
      <c r="T48" s="83"/>
    </row>
    <row r="49" spans="13:20" x14ac:dyDescent="0.3">
      <c r="M49" s="75"/>
      <c r="N49" s="76"/>
      <c r="O49" s="83"/>
      <c r="P49" s="74"/>
      <c r="Q49" s="74"/>
      <c r="R49" s="75"/>
      <c r="S49" s="76"/>
      <c r="T49" s="83"/>
    </row>
    <row r="50" spans="13:20" x14ac:dyDescent="0.3">
      <c r="M50" s="75"/>
      <c r="N50" s="76"/>
      <c r="O50" s="83"/>
      <c r="P50" s="74"/>
      <c r="Q50" s="74"/>
      <c r="R50" s="75"/>
      <c r="S50" s="76"/>
      <c r="T50" s="83"/>
    </row>
    <row r="51" spans="13:20" x14ac:dyDescent="0.3">
      <c r="M51" s="75"/>
      <c r="N51" s="76"/>
      <c r="O51" s="83"/>
      <c r="P51" s="74"/>
      <c r="Q51" s="74"/>
      <c r="R51" s="75"/>
      <c r="S51" s="76"/>
      <c r="T51" s="83"/>
    </row>
    <row r="52" spans="13:20" x14ac:dyDescent="0.3">
      <c r="M52" s="75"/>
      <c r="N52" s="76"/>
      <c r="O52" s="83"/>
      <c r="P52" s="74"/>
      <c r="Q52" s="74"/>
      <c r="R52" s="75"/>
      <c r="S52" s="76"/>
      <c r="T52" s="83"/>
    </row>
    <row r="53" spans="13:20" x14ac:dyDescent="0.3">
      <c r="M53" s="75"/>
      <c r="N53" s="76"/>
      <c r="O53" s="83"/>
      <c r="P53" s="74"/>
      <c r="Q53" s="74"/>
      <c r="R53" s="74"/>
      <c r="S53" s="78"/>
      <c r="T53" s="83"/>
    </row>
    <row r="54" spans="13:20" x14ac:dyDescent="0.3">
      <c r="M54" s="75"/>
      <c r="N54" s="76"/>
      <c r="O54" s="83"/>
      <c r="P54" s="74"/>
      <c r="Q54" s="74"/>
      <c r="R54" s="74"/>
      <c r="S54" s="78"/>
      <c r="T54" s="83"/>
    </row>
    <row r="55" spans="13:20" x14ac:dyDescent="0.3">
      <c r="M55" s="75"/>
      <c r="N55" s="76"/>
      <c r="O55" s="83"/>
      <c r="P55" s="74"/>
      <c r="Q55" s="74"/>
      <c r="R55" s="74"/>
      <c r="S55" s="78"/>
      <c r="T55" s="83"/>
    </row>
    <row r="56" spans="13:20" x14ac:dyDescent="0.3">
      <c r="M56" s="75"/>
      <c r="N56" s="76"/>
      <c r="O56" s="83"/>
      <c r="P56" s="74"/>
      <c r="Q56" s="74"/>
      <c r="R56" s="74"/>
      <c r="S56" s="78"/>
      <c r="T56" s="83"/>
    </row>
    <row r="57" spans="13:20" x14ac:dyDescent="0.3">
      <c r="M57" s="75"/>
      <c r="N57" s="76"/>
      <c r="O57" s="83"/>
      <c r="P57" s="74"/>
      <c r="Q57" s="74"/>
      <c r="R57" s="74"/>
      <c r="S57" s="78"/>
      <c r="T57" s="83"/>
    </row>
    <row r="58" spans="13:20" x14ac:dyDescent="0.3">
      <c r="M58" s="75"/>
      <c r="N58" s="76"/>
      <c r="O58" s="83"/>
      <c r="P58" s="74"/>
      <c r="Q58" s="74"/>
      <c r="R58" s="74"/>
      <c r="S58" s="78"/>
      <c r="T58" s="83"/>
    </row>
    <row r="59" spans="13:20" x14ac:dyDescent="0.3">
      <c r="M59" s="75"/>
      <c r="N59" s="76"/>
      <c r="O59" s="83"/>
      <c r="P59" s="74"/>
      <c r="Q59" s="74"/>
      <c r="R59" s="74"/>
      <c r="S59" s="78"/>
      <c r="T59" s="83"/>
    </row>
    <row r="60" spans="13:20" x14ac:dyDescent="0.3">
      <c r="M60" s="75"/>
      <c r="N60" s="76"/>
      <c r="O60" s="83"/>
      <c r="P60" s="74"/>
      <c r="Q60" s="74"/>
      <c r="R60" s="74"/>
      <c r="S60" s="78"/>
      <c r="T60" s="83"/>
    </row>
    <row r="61" spans="13:20" x14ac:dyDescent="0.3">
      <c r="M61" s="75"/>
      <c r="N61" s="76"/>
      <c r="O61" s="83"/>
      <c r="P61" s="74"/>
      <c r="Q61" s="74"/>
      <c r="R61" s="74"/>
      <c r="S61" s="78"/>
      <c r="T61" s="83"/>
    </row>
    <row r="62" spans="13:20" x14ac:dyDescent="0.3">
      <c r="M62" s="75"/>
      <c r="N62" s="76"/>
      <c r="O62" s="83"/>
      <c r="P62" s="74"/>
      <c r="Q62" s="74"/>
      <c r="R62" s="74"/>
      <c r="S62" s="78"/>
      <c r="T62" s="83"/>
    </row>
    <row r="63" spans="13:20" x14ac:dyDescent="0.3">
      <c r="M63" s="75"/>
      <c r="N63" s="76"/>
      <c r="O63" s="83"/>
      <c r="P63" s="74"/>
      <c r="Q63" s="74"/>
      <c r="R63" s="74"/>
      <c r="S63" s="78"/>
      <c r="T63" s="83"/>
    </row>
    <row r="64" spans="13:20" x14ac:dyDescent="0.3">
      <c r="M64" s="75"/>
      <c r="N64" s="76"/>
      <c r="O64" s="83"/>
      <c r="P64" s="74"/>
      <c r="Q64" s="74"/>
      <c r="R64" s="74"/>
      <c r="S64" s="78"/>
      <c r="T64" s="83"/>
    </row>
    <row r="65" spans="13:20" x14ac:dyDescent="0.3">
      <c r="M65" s="75"/>
      <c r="N65" s="76"/>
      <c r="O65" s="83"/>
      <c r="P65" s="74"/>
      <c r="Q65" s="74"/>
      <c r="R65" s="74"/>
      <c r="S65" s="78"/>
      <c r="T65" s="83"/>
    </row>
    <row r="66" spans="13:20" x14ac:dyDescent="0.3">
      <c r="M66" s="75"/>
      <c r="N66" s="76"/>
      <c r="O66" s="83"/>
      <c r="P66" s="74"/>
      <c r="Q66" s="74"/>
      <c r="R66" s="74"/>
      <c r="S66" s="78"/>
      <c r="T66" s="83"/>
    </row>
    <row r="67" spans="13:20" x14ac:dyDescent="0.3">
      <c r="M67" s="75"/>
      <c r="N67" s="76"/>
      <c r="O67" s="83"/>
      <c r="P67" s="74"/>
      <c r="Q67" s="74"/>
      <c r="R67" s="74"/>
      <c r="S67" s="78"/>
      <c r="T67" s="83"/>
    </row>
    <row r="68" spans="13:20" x14ac:dyDescent="0.3">
      <c r="M68" s="75"/>
      <c r="N68" s="76"/>
      <c r="O68" s="83"/>
      <c r="P68" s="74"/>
      <c r="Q68" s="74"/>
      <c r="R68" s="74"/>
      <c r="S68" s="78"/>
      <c r="T68" s="83"/>
    </row>
  </sheetData>
  <sheetProtection algorithmName="SHA-512" hashValue="5TW2zPLOxeewscWBzQeWcsxpwp+tXnjnmcGj54flNRFFDJ77AukQ7dpsdVVrvDJANq2Vv+fg46Lj6Kc7JdUaqA==" saltValue="Q9EtuHqA9Hus9lYhQj1QYw==" spinCount="100000" sheet="1"/>
  <mergeCells count="5">
    <mergeCell ref="A1:T1"/>
    <mergeCell ref="B3:E3"/>
    <mergeCell ref="G3:J3"/>
    <mergeCell ref="L3:O3"/>
    <mergeCell ref="Q3:T3"/>
  </mergeCells>
  <phoneticPr fontId="33"/>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0AF6-7310-4ABF-8584-C318BFA5A45F}">
  <sheetPr>
    <tabColor theme="4" tint="0.79998168889431442"/>
  </sheetPr>
  <dimension ref="A1:O68"/>
  <sheetViews>
    <sheetView workbookViewId="0">
      <selection sqref="A1:N1"/>
    </sheetView>
  </sheetViews>
  <sheetFormatPr defaultColWidth="8.58203125" defaultRowHeight="13" x14ac:dyDescent="0.3"/>
  <cols>
    <col min="1" max="1" width="2.58203125" style="66" customWidth="1"/>
    <col min="2" max="2" width="10.08203125" style="66" customWidth="1"/>
    <col min="3" max="3" width="10.58203125" style="66" customWidth="1"/>
    <col min="4" max="4" width="3.58203125" style="66" customWidth="1"/>
    <col min="5" max="5" width="7.83203125" style="66" customWidth="1"/>
    <col min="6" max="6" width="20.58203125" style="72" customWidth="1"/>
    <col min="7" max="7" width="6.6640625" style="82" customWidth="1"/>
    <col min="8" max="8" width="3.58203125" style="66" customWidth="1"/>
    <col min="9" max="9" width="10.08203125" style="66" customWidth="1"/>
    <col min="10" max="10" width="20.58203125" style="72" customWidth="1"/>
    <col min="11" max="11" width="6.83203125" style="82" customWidth="1"/>
    <col min="12" max="12" width="3.58203125" style="66" customWidth="1"/>
    <col min="13" max="13" width="9.83203125" style="66" customWidth="1"/>
    <col min="14" max="14" width="20.58203125" style="72" customWidth="1"/>
    <col min="15" max="15" width="6.83203125" style="82" customWidth="1"/>
    <col min="16" max="16384" width="8.58203125" style="66"/>
  </cols>
  <sheetData>
    <row r="1" spans="1:15" ht="35" x14ac:dyDescent="0.25">
      <c r="A1" s="191" t="s">
        <v>394</v>
      </c>
      <c r="B1" s="191"/>
      <c r="C1" s="191"/>
      <c r="D1" s="191"/>
      <c r="E1" s="191"/>
      <c r="F1" s="191"/>
      <c r="G1" s="191"/>
      <c r="H1" s="191"/>
      <c r="I1" s="191"/>
      <c r="J1" s="191"/>
      <c r="K1" s="191"/>
      <c r="L1" s="191"/>
      <c r="M1" s="191"/>
      <c r="N1" s="191"/>
      <c r="O1" s="70"/>
    </row>
    <row r="3" spans="1:15" ht="18" x14ac:dyDescent="0.4">
      <c r="B3" s="192" t="s">
        <v>81</v>
      </c>
      <c r="C3" s="192"/>
      <c r="E3" s="192" t="s">
        <v>82</v>
      </c>
      <c r="F3" s="192"/>
      <c r="G3" s="192"/>
      <c r="I3" s="192" t="s">
        <v>83</v>
      </c>
      <c r="J3" s="192"/>
      <c r="K3" s="192"/>
      <c r="M3" s="192" t="s">
        <v>84</v>
      </c>
      <c r="N3" s="192"/>
      <c r="O3" s="192"/>
    </row>
    <row r="4" spans="1:15" x14ac:dyDescent="0.3">
      <c r="B4" s="59" t="s">
        <v>77</v>
      </c>
      <c r="C4" s="59" t="s">
        <v>87</v>
      </c>
      <c r="E4" s="59" t="s">
        <v>77</v>
      </c>
      <c r="F4" s="71" t="s">
        <v>86</v>
      </c>
      <c r="G4" s="59" t="s">
        <v>87</v>
      </c>
      <c r="I4" s="59" t="s">
        <v>77</v>
      </c>
      <c r="J4" s="71" t="s">
        <v>86</v>
      </c>
      <c r="K4" s="59" t="s">
        <v>87</v>
      </c>
      <c r="M4" s="59" t="s">
        <v>77</v>
      </c>
      <c r="N4" s="71" t="s">
        <v>86</v>
      </c>
      <c r="O4" s="59" t="s">
        <v>87</v>
      </c>
    </row>
    <row r="5" spans="1:15" ht="46" x14ac:dyDescent="0.3">
      <c r="B5" s="67"/>
      <c r="C5" s="68"/>
      <c r="E5" s="62" t="s">
        <v>395</v>
      </c>
      <c r="F5" s="69" t="s">
        <v>396</v>
      </c>
      <c r="G5" s="81">
        <v>0.1</v>
      </c>
      <c r="I5" s="62" t="s">
        <v>397</v>
      </c>
      <c r="J5" s="69" t="s">
        <v>398</v>
      </c>
      <c r="K5" s="81">
        <v>0.2</v>
      </c>
      <c r="M5" s="100" t="s">
        <v>399</v>
      </c>
      <c r="N5" s="101" t="s">
        <v>400</v>
      </c>
      <c r="O5" s="99">
        <v>0.2</v>
      </c>
    </row>
    <row r="6" spans="1:15" ht="34.5" x14ac:dyDescent="0.3">
      <c r="B6" s="67"/>
      <c r="C6" s="68"/>
      <c r="E6" s="62" t="s">
        <v>401</v>
      </c>
      <c r="F6" s="69" t="s">
        <v>402</v>
      </c>
      <c r="G6" s="81">
        <v>0.2</v>
      </c>
      <c r="I6" s="62" t="s">
        <v>403</v>
      </c>
      <c r="J6" s="69" t="s">
        <v>404</v>
      </c>
      <c r="K6" s="81">
        <v>0.3</v>
      </c>
      <c r="M6" s="100" t="s">
        <v>405</v>
      </c>
      <c r="N6" s="101" t="s">
        <v>406</v>
      </c>
      <c r="O6" s="99">
        <v>0.3</v>
      </c>
    </row>
    <row r="7" spans="1:15" ht="46" x14ac:dyDescent="0.3">
      <c r="B7" s="67"/>
      <c r="C7" s="68"/>
      <c r="E7" s="62" t="s">
        <v>407</v>
      </c>
      <c r="F7" s="69" t="s">
        <v>408</v>
      </c>
      <c r="G7" s="81">
        <v>0.3</v>
      </c>
      <c r="I7" s="62" t="s">
        <v>409</v>
      </c>
      <c r="J7" s="69" t="s">
        <v>410</v>
      </c>
      <c r="K7" s="81">
        <v>0.4</v>
      </c>
      <c r="M7" s="100" t="s">
        <v>411</v>
      </c>
      <c r="N7" s="101" t="s">
        <v>412</v>
      </c>
      <c r="O7" s="99">
        <v>0.4</v>
      </c>
    </row>
    <row r="8" spans="1:15" ht="23" x14ac:dyDescent="0.3">
      <c r="B8" s="67"/>
      <c r="C8" s="68"/>
      <c r="E8" s="62" t="s">
        <v>413</v>
      </c>
      <c r="F8" s="69" t="s">
        <v>414</v>
      </c>
      <c r="G8" s="81">
        <v>0.05</v>
      </c>
      <c r="I8" s="62" t="s">
        <v>415</v>
      </c>
      <c r="J8" s="69" t="s">
        <v>416</v>
      </c>
      <c r="K8" s="81">
        <v>0.3</v>
      </c>
      <c r="M8" s="100" t="s">
        <v>417</v>
      </c>
      <c r="N8" s="101" t="s">
        <v>418</v>
      </c>
      <c r="O8" s="99">
        <v>0.05</v>
      </c>
    </row>
    <row r="9" spans="1:15" ht="23" x14ac:dyDescent="0.3">
      <c r="B9" s="67"/>
      <c r="C9" s="68"/>
      <c r="E9" s="62" t="s">
        <v>419</v>
      </c>
      <c r="F9" s="69" t="s">
        <v>420</v>
      </c>
      <c r="G9" s="81">
        <v>0.1</v>
      </c>
      <c r="I9" s="62" t="s">
        <v>421</v>
      </c>
      <c r="J9" s="69" t="s">
        <v>422</v>
      </c>
      <c r="K9" s="81">
        <v>0.4</v>
      </c>
      <c r="M9" s="100" t="s">
        <v>423</v>
      </c>
      <c r="N9" s="101" t="s">
        <v>424</v>
      </c>
      <c r="O9" s="99">
        <v>0.1</v>
      </c>
    </row>
    <row r="10" spans="1:15" ht="23" x14ac:dyDescent="0.3">
      <c r="B10" s="67"/>
      <c r="C10" s="68"/>
      <c r="E10" s="62" t="s">
        <v>425</v>
      </c>
      <c r="F10" s="69" t="s">
        <v>426</v>
      </c>
      <c r="G10" s="81">
        <v>0.15</v>
      </c>
      <c r="I10" s="62" t="s">
        <v>427</v>
      </c>
      <c r="J10" s="69" t="s">
        <v>428</v>
      </c>
      <c r="K10" s="81">
        <v>0.5</v>
      </c>
      <c r="M10" s="100" t="s">
        <v>429</v>
      </c>
      <c r="N10" s="101" t="s">
        <v>430</v>
      </c>
      <c r="O10" s="99">
        <v>0.15</v>
      </c>
    </row>
    <row r="11" spans="1:15" ht="34.5" x14ac:dyDescent="0.3">
      <c r="B11" s="67"/>
      <c r="C11" s="68"/>
      <c r="E11" s="62" t="s">
        <v>431</v>
      </c>
      <c r="F11" s="69" t="s">
        <v>432</v>
      </c>
      <c r="G11" s="81">
        <v>0.125</v>
      </c>
      <c r="I11" s="100" t="s">
        <v>433</v>
      </c>
      <c r="J11" s="101" t="s">
        <v>434</v>
      </c>
      <c r="K11" s="99">
        <v>0.4</v>
      </c>
      <c r="M11" s="100" t="s">
        <v>435</v>
      </c>
      <c r="N11" s="101" t="s">
        <v>436</v>
      </c>
      <c r="O11" s="99">
        <v>0.25</v>
      </c>
    </row>
    <row r="12" spans="1:15" ht="34.5" x14ac:dyDescent="0.3">
      <c r="B12" s="67"/>
      <c r="C12" s="68"/>
      <c r="E12" s="62" t="s">
        <v>437</v>
      </c>
      <c r="F12" s="69" t="s">
        <v>438</v>
      </c>
      <c r="G12" s="81">
        <v>0.22500000000000001</v>
      </c>
      <c r="I12" s="62" t="s">
        <v>439</v>
      </c>
      <c r="J12" s="69" t="s">
        <v>440</v>
      </c>
      <c r="K12" s="81">
        <v>0.4</v>
      </c>
      <c r="M12" s="100" t="s">
        <v>441</v>
      </c>
      <c r="N12" s="101" t="s">
        <v>442</v>
      </c>
      <c r="O12" s="99">
        <v>0.3</v>
      </c>
    </row>
    <row r="13" spans="1:15" ht="34.5" x14ac:dyDescent="0.3">
      <c r="B13" s="67"/>
      <c r="C13" s="68"/>
      <c r="E13" s="62" t="s">
        <v>443</v>
      </c>
      <c r="F13" s="69" t="s">
        <v>444</v>
      </c>
      <c r="G13" s="99">
        <v>0.32500000000000001</v>
      </c>
      <c r="I13" s="62" t="s">
        <v>445</v>
      </c>
      <c r="J13" s="69" t="s">
        <v>446</v>
      </c>
      <c r="K13" s="81">
        <v>0.25</v>
      </c>
      <c r="M13" s="100" t="s">
        <v>447</v>
      </c>
      <c r="N13" s="101" t="s">
        <v>448</v>
      </c>
      <c r="O13" s="99">
        <v>0.3</v>
      </c>
    </row>
    <row r="14" spans="1:15" ht="34.5" x14ac:dyDescent="0.3">
      <c r="B14" s="67"/>
      <c r="C14" s="68"/>
      <c r="E14" s="62" t="s">
        <v>449</v>
      </c>
      <c r="F14" s="69" t="s">
        <v>450</v>
      </c>
      <c r="G14" s="99">
        <v>0.42499999999999999</v>
      </c>
      <c r="I14" s="100" t="s">
        <v>451</v>
      </c>
      <c r="J14" s="101" t="s">
        <v>452</v>
      </c>
      <c r="K14" s="99">
        <v>0.35</v>
      </c>
      <c r="M14" s="100" t="s">
        <v>453</v>
      </c>
      <c r="N14" s="101" t="s">
        <v>454</v>
      </c>
      <c r="O14" s="99">
        <v>0.4</v>
      </c>
    </row>
    <row r="15" spans="1:15" ht="23" x14ac:dyDescent="0.3">
      <c r="B15" s="67"/>
      <c r="C15" s="68"/>
      <c r="E15" s="62" t="s">
        <v>455</v>
      </c>
      <c r="F15" s="69" t="s">
        <v>456</v>
      </c>
      <c r="G15" s="99">
        <v>0.15</v>
      </c>
      <c r="I15" s="100"/>
      <c r="J15" s="101"/>
      <c r="K15" s="99"/>
      <c r="M15" s="100" t="s">
        <v>457</v>
      </c>
      <c r="N15" s="101" t="s">
        <v>458</v>
      </c>
      <c r="O15" s="99">
        <v>0.5</v>
      </c>
    </row>
    <row r="16" spans="1:15" ht="23" x14ac:dyDescent="0.3">
      <c r="B16" s="67"/>
      <c r="C16" s="68"/>
      <c r="E16" s="62" t="s">
        <v>459</v>
      </c>
      <c r="F16" s="69" t="s">
        <v>460</v>
      </c>
      <c r="G16" s="99">
        <v>0.25</v>
      </c>
      <c r="I16" s="100"/>
      <c r="J16" s="101"/>
      <c r="K16" s="99"/>
      <c r="M16" s="63"/>
      <c r="N16" s="80"/>
      <c r="O16" s="81"/>
    </row>
    <row r="17" spans="2:15" ht="23" x14ac:dyDescent="0.3">
      <c r="B17" s="67"/>
      <c r="C17" s="68"/>
      <c r="E17" s="62" t="s">
        <v>461</v>
      </c>
      <c r="F17" s="69" t="s">
        <v>462</v>
      </c>
      <c r="G17" s="99">
        <v>0.35</v>
      </c>
      <c r="I17" s="62"/>
      <c r="J17" s="69"/>
      <c r="K17" s="81"/>
      <c r="M17" s="100"/>
      <c r="N17" s="101"/>
      <c r="O17" s="99"/>
    </row>
    <row r="18" spans="2:15" ht="23" x14ac:dyDescent="0.3">
      <c r="B18" s="67"/>
      <c r="C18" s="68"/>
      <c r="E18" s="62" t="s">
        <v>463</v>
      </c>
      <c r="F18" s="69" t="s">
        <v>464</v>
      </c>
      <c r="G18" s="99">
        <v>0.45</v>
      </c>
      <c r="I18" s="62"/>
      <c r="J18" s="69"/>
      <c r="K18" s="81"/>
      <c r="M18" s="62"/>
      <c r="N18" s="69"/>
      <c r="O18" s="81"/>
    </row>
    <row r="19" spans="2:15" x14ac:dyDescent="0.3">
      <c r="B19" s="67"/>
      <c r="C19" s="68"/>
      <c r="E19" s="62" t="s">
        <v>465</v>
      </c>
      <c r="F19" s="69" t="s">
        <v>466</v>
      </c>
      <c r="G19" s="99">
        <v>0.4</v>
      </c>
      <c r="I19" s="62"/>
      <c r="J19" s="69"/>
      <c r="K19" s="81"/>
      <c r="M19" s="62"/>
      <c r="N19" s="69"/>
      <c r="O19" s="81"/>
    </row>
    <row r="20" spans="2:15" x14ac:dyDescent="0.3">
      <c r="B20" s="67"/>
      <c r="C20" s="68"/>
      <c r="E20" s="62" t="s">
        <v>467</v>
      </c>
      <c r="F20" s="69" t="s">
        <v>468</v>
      </c>
      <c r="G20" s="99">
        <v>0.5</v>
      </c>
      <c r="I20" s="62"/>
      <c r="J20" s="69"/>
      <c r="K20" s="81"/>
      <c r="M20" s="62"/>
      <c r="N20" s="69"/>
      <c r="O20" s="81"/>
    </row>
    <row r="21" spans="2:15" x14ac:dyDescent="0.3">
      <c r="B21" s="67"/>
      <c r="C21" s="68"/>
      <c r="E21" s="62" t="s">
        <v>469</v>
      </c>
      <c r="F21" s="69" t="s">
        <v>470</v>
      </c>
      <c r="G21" s="99">
        <v>0.8</v>
      </c>
      <c r="I21" s="62"/>
      <c r="J21" s="69"/>
      <c r="K21" s="81"/>
      <c r="M21" s="62"/>
      <c r="N21" s="69"/>
      <c r="O21" s="81"/>
    </row>
    <row r="22" spans="2:15" x14ac:dyDescent="0.3">
      <c r="B22" s="67"/>
      <c r="C22" s="68"/>
      <c r="E22" s="62"/>
      <c r="F22" s="69"/>
      <c r="G22" s="99"/>
      <c r="I22" s="62"/>
      <c r="J22" s="69"/>
      <c r="K22" s="81"/>
      <c r="M22" s="62"/>
      <c r="N22" s="69"/>
      <c r="O22" s="81"/>
    </row>
    <row r="23" spans="2:15" x14ac:dyDescent="0.3">
      <c r="B23" s="67"/>
      <c r="C23" s="68"/>
      <c r="E23" s="62"/>
      <c r="F23" s="69"/>
      <c r="G23" s="99"/>
      <c r="I23" s="62"/>
      <c r="J23" s="69"/>
      <c r="K23" s="81"/>
      <c r="M23" s="62"/>
      <c r="N23" s="69"/>
      <c r="O23" s="81"/>
    </row>
    <row r="24" spans="2:15" x14ac:dyDescent="0.3">
      <c r="B24" s="67"/>
      <c r="C24" s="68"/>
      <c r="E24" s="62"/>
      <c r="F24" s="69"/>
      <c r="G24" s="99"/>
      <c r="I24" s="62"/>
      <c r="J24" s="69"/>
      <c r="K24" s="81"/>
      <c r="M24" s="62"/>
      <c r="N24" s="69"/>
      <c r="O24" s="81"/>
    </row>
    <row r="25" spans="2:15" x14ac:dyDescent="0.3">
      <c r="B25" s="67"/>
      <c r="C25" s="68"/>
      <c r="E25" s="62"/>
      <c r="F25" s="69"/>
      <c r="G25" s="81"/>
      <c r="I25" s="62"/>
      <c r="J25" s="69"/>
      <c r="K25" s="81"/>
      <c r="M25" s="62"/>
      <c r="N25" s="69"/>
      <c r="O25" s="81"/>
    </row>
    <row r="26" spans="2:15" x14ac:dyDescent="0.3">
      <c r="B26" s="67"/>
      <c r="C26" s="68"/>
      <c r="E26" s="62"/>
      <c r="F26" s="69"/>
      <c r="G26" s="81"/>
      <c r="I26" s="62"/>
      <c r="J26" s="69"/>
      <c r="K26" s="81"/>
      <c r="M26" s="62"/>
      <c r="N26" s="69"/>
      <c r="O26" s="81"/>
    </row>
    <row r="27" spans="2:15" x14ac:dyDescent="0.3">
      <c r="B27" s="67"/>
      <c r="C27" s="68"/>
      <c r="E27" s="62"/>
      <c r="F27" s="69"/>
      <c r="G27" s="81"/>
      <c r="I27" s="62"/>
      <c r="J27" s="69"/>
      <c r="K27" s="81"/>
      <c r="M27" s="62"/>
      <c r="N27" s="69"/>
      <c r="O27" s="81"/>
    </row>
    <row r="28" spans="2:15" x14ac:dyDescent="0.3">
      <c r="B28" s="67"/>
      <c r="C28" s="68"/>
      <c r="E28" s="62"/>
      <c r="F28" s="69"/>
      <c r="G28" s="81"/>
      <c r="I28" s="62"/>
      <c r="J28" s="69"/>
      <c r="K28" s="81"/>
      <c r="M28" s="62"/>
      <c r="N28" s="69"/>
      <c r="O28" s="81"/>
    </row>
    <row r="29" spans="2:15" x14ac:dyDescent="0.3">
      <c r="B29" s="67"/>
      <c r="C29" s="68"/>
      <c r="E29" s="62"/>
      <c r="F29" s="69"/>
      <c r="G29" s="81"/>
      <c r="I29" s="62"/>
      <c r="J29" s="69"/>
      <c r="K29" s="81"/>
      <c r="M29" s="62"/>
      <c r="N29" s="69"/>
      <c r="O29" s="81"/>
    </row>
    <row r="30" spans="2:15" x14ac:dyDescent="0.3">
      <c r="B30" s="67"/>
      <c r="C30" s="68"/>
      <c r="E30" s="62"/>
      <c r="F30" s="69"/>
      <c r="G30" s="81"/>
      <c r="I30" s="62"/>
      <c r="J30" s="69"/>
      <c r="K30" s="81"/>
      <c r="M30" s="62"/>
      <c r="N30" s="69"/>
      <c r="O30" s="81"/>
    </row>
    <row r="31" spans="2:15" x14ac:dyDescent="0.3">
      <c r="B31" s="67"/>
      <c r="C31" s="68"/>
      <c r="E31" s="62"/>
      <c r="F31" s="69"/>
      <c r="G31" s="81"/>
      <c r="I31" s="62"/>
      <c r="J31" s="69"/>
      <c r="K31" s="81"/>
      <c r="M31" s="62"/>
      <c r="N31" s="69"/>
      <c r="O31" s="81"/>
    </row>
    <row r="32" spans="2:15" x14ac:dyDescent="0.3">
      <c r="B32" s="67"/>
      <c r="C32" s="68"/>
      <c r="E32" s="62"/>
      <c r="F32" s="69"/>
      <c r="G32" s="81"/>
      <c r="I32" s="62"/>
      <c r="J32" s="69"/>
      <c r="K32" s="81"/>
      <c r="M32" s="62"/>
      <c r="N32" s="69"/>
      <c r="O32" s="81"/>
    </row>
    <row r="33" spans="2:15" x14ac:dyDescent="0.3">
      <c r="B33" s="67"/>
      <c r="C33" s="68"/>
      <c r="E33" s="62"/>
      <c r="F33" s="69"/>
      <c r="G33" s="81"/>
      <c r="I33" s="62"/>
      <c r="J33" s="69"/>
      <c r="K33" s="81"/>
      <c r="M33" s="62"/>
      <c r="N33" s="69"/>
      <c r="O33" s="81"/>
    </row>
    <row r="34" spans="2:15" x14ac:dyDescent="0.3">
      <c r="B34" s="67"/>
      <c r="C34" s="68"/>
      <c r="E34" s="62"/>
      <c r="F34" s="69"/>
      <c r="G34" s="81"/>
      <c r="I34" s="62"/>
      <c r="J34" s="69"/>
      <c r="K34" s="81"/>
      <c r="M34" s="62"/>
      <c r="N34" s="69"/>
      <c r="O34" s="81"/>
    </row>
    <row r="35" spans="2:15" x14ac:dyDescent="0.3">
      <c r="B35" s="67"/>
      <c r="C35" s="68"/>
      <c r="E35" s="62"/>
      <c r="F35" s="69"/>
      <c r="G35" s="81"/>
      <c r="I35" s="62"/>
      <c r="J35" s="69"/>
      <c r="K35" s="81"/>
      <c r="M35" s="62"/>
      <c r="N35" s="69"/>
      <c r="O35" s="81"/>
    </row>
    <row r="36" spans="2:15" x14ac:dyDescent="0.3">
      <c r="B36" s="67"/>
      <c r="C36" s="68"/>
      <c r="E36" s="62"/>
      <c r="F36" s="69"/>
      <c r="G36" s="81"/>
      <c r="I36" s="62"/>
      <c r="J36" s="69"/>
      <c r="K36" s="81"/>
      <c r="M36" s="62"/>
      <c r="N36" s="69"/>
      <c r="O36" s="81"/>
    </row>
    <row r="37" spans="2:15" x14ac:dyDescent="0.3">
      <c r="B37" s="67"/>
      <c r="C37" s="68"/>
      <c r="E37" s="62"/>
      <c r="F37" s="69"/>
      <c r="G37" s="81"/>
      <c r="I37" s="62"/>
      <c r="J37" s="69"/>
      <c r="K37" s="81"/>
      <c r="L37" s="74"/>
      <c r="M37" s="62"/>
      <c r="N37" s="69"/>
      <c r="O37" s="81"/>
    </row>
    <row r="38" spans="2:15" x14ac:dyDescent="0.3">
      <c r="B38" s="68"/>
      <c r="C38" s="68"/>
      <c r="E38" s="62"/>
      <c r="F38" s="69"/>
      <c r="G38" s="81"/>
      <c r="I38" s="62"/>
      <c r="J38" s="69"/>
      <c r="K38" s="81"/>
      <c r="L38" s="74"/>
      <c r="M38" s="62"/>
      <c r="N38" s="69"/>
      <c r="O38" s="81"/>
    </row>
    <row r="39" spans="2:15" x14ac:dyDescent="0.3">
      <c r="B39" s="68"/>
      <c r="C39" s="68"/>
      <c r="E39" s="62"/>
      <c r="F39" s="69"/>
      <c r="G39" s="81"/>
      <c r="I39" s="62"/>
      <c r="J39" s="69"/>
      <c r="K39" s="81"/>
      <c r="L39" s="74"/>
      <c r="M39" s="62"/>
      <c r="N39" s="69"/>
      <c r="O39" s="81"/>
    </row>
    <row r="40" spans="2:15" x14ac:dyDescent="0.3">
      <c r="B40" s="68"/>
      <c r="C40" s="68"/>
      <c r="E40" s="62"/>
      <c r="F40" s="69"/>
      <c r="G40" s="81"/>
      <c r="I40" s="62"/>
      <c r="J40" s="69"/>
      <c r="K40" s="81"/>
      <c r="L40" s="74"/>
      <c r="M40" s="62"/>
      <c r="N40" s="69"/>
      <c r="O40" s="81"/>
    </row>
    <row r="41" spans="2:15" x14ac:dyDescent="0.3">
      <c r="I41" s="75"/>
      <c r="J41" s="76"/>
      <c r="K41" s="83"/>
      <c r="L41" s="74"/>
      <c r="M41" s="75"/>
      <c r="N41" s="76"/>
      <c r="O41" s="83"/>
    </row>
    <row r="42" spans="2:15" x14ac:dyDescent="0.3">
      <c r="I42" s="75"/>
      <c r="J42" s="76"/>
      <c r="K42" s="83"/>
      <c r="L42" s="74"/>
      <c r="M42" s="75"/>
      <c r="N42" s="76"/>
      <c r="O42" s="83"/>
    </row>
    <row r="43" spans="2:15" x14ac:dyDescent="0.3">
      <c r="I43" s="75"/>
      <c r="J43" s="76"/>
      <c r="K43" s="83"/>
      <c r="L43" s="74"/>
      <c r="M43" s="75"/>
      <c r="N43" s="76"/>
      <c r="O43" s="83"/>
    </row>
    <row r="44" spans="2:15" x14ac:dyDescent="0.3">
      <c r="I44" s="75"/>
      <c r="J44" s="76"/>
      <c r="K44" s="83"/>
      <c r="L44" s="74"/>
      <c r="M44" s="75"/>
      <c r="N44" s="76"/>
      <c r="O44" s="83"/>
    </row>
    <row r="45" spans="2:15" x14ac:dyDescent="0.3">
      <c r="I45" s="75"/>
      <c r="J45" s="76"/>
      <c r="K45" s="83"/>
      <c r="L45" s="74"/>
      <c r="M45" s="75"/>
      <c r="N45" s="76"/>
      <c r="O45" s="83"/>
    </row>
    <row r="46" spans="2:15" x14ac:dyDescent="0.3">
      <c r="I46" s="75"/>
      <c r="J46" s="76"/>
      <c r="K46" s="83"/>
      <c r="L46" s="74"/>
      <c r="M46" s="75"/>
      <c r="N46" s="76"/>
      <c r="O46" s="83"/>
    </row>
    <row r="47" spans="2:15" x14ac:dyDescent="0.3">
      <c r="I47" s="75"/>
      <c r="J47" s="76"/>
      <c r="K47" s="83"/>
      <c r="L47" s="74"/>
      <c r="M47" s="75"/>
      <c r="N47" s="76"/>
      <c r="O47" s="83"/>
    </row>
    <row r="48" spans="2:15" x14ac:dyDescent="0.3">
      <c r="I48" s="75"/>
      <c r="J48" s="76"/>
      <c r="K48" s="83"/>
      <c r="L48" s="74"/>
      <c r="M48" s="75"/>
      <c r="N48" s="76"/>
      <c r="O48" s="83"/>
    </row>
    <row r="49" spans="9:15" x14ac:dyDescent="0.3">
      <c r="I49" s="75"/>
      <c r="J49" s="76"/>
      <c r="K49" s="83"/>
      <c r="L49" s="74"/>
      <c r="M49" s="75"/>
      <c r="N49" s="76"/>
      <c r="O49" s="83"/>
    </row>
    <row r="50" spans="9:15" x14ac:dyDescent="0.3">
      <c r="I50" s="75"/>
      <c r="J50" s="76"/>
      <c r="K50" s="83"/>
      <c r="L50" s="74"/>
      <c r="M50" s="75"/>
      <c r="N50" s="76"/>
      <c r="O50" s="83"/>
    </row>
    <row r="51" spans="9:15" x14ac:dyDescent="0.3">
      <c r="I51" s="75"/>
      <c r="J51" s="76"/>
      <c r="K51" s="83"/>
      <c r="L51" s="74"/>
      <c r="M51" s="75"/>
      <c r="N51" s="76"/>
      <c r="O51" s="83"/>
    </row>
    <row r="52" spans="9:15" x14ac:dyDescent="0.3">
      <c r="I52" s="75"/>
      <c r="J52" s="76"/>
      <c r="K52" s="83"/>
      <c r="L52" s="74"/>
      <c r="M52" s="75"/>
      <c r="N52" s="76"/>
      <c r="O52" s="83"/>
    </row>
    <row r="53" spans="9:15" x14ac:dyDescent="0.3">
      <c r="I53" s="75"/>
      <c r="J53" s="76"/>
      <c r="K53" s="83"/>
      <c r="L53" s="74"/>
      <c r="M53" s="74"/>
      <c r="N53" s="78"/>
      <c r="O53" s="83"/>
    </row>
    <row r="54" spans="9:15" x14ac:dyDescent="0.3">
      <c r="I54" s="75"/>
      <c r="J54" s="76"/>
      <c r="K54" s="83"/>
      <c r="L54" s="74"/>
      <c r="M54" s="74"/>
      <c r="N54" s="78"/>
      <c r="O54" s="83"/>
    </row>
    <row r="55" spans="9:15" x14ac:dyDescent="0.3">
      <c r="I55" s="75"/>
      <c r="J55" s="76"/>
      <c r="K55" s="83"/>
      <c r="L55" s="74"/>
      <c r="M55" s="74"/>
      <c r="N55" s="78"/>
      <c r="O55" s="83"/>
    </row>
    <row r="56" spans="9:15" x14ac:dyDescent="0.3">
      <c r="I56" s="75"/>
      <c r="J56" s="76"/>
      <c r="K56" s="83"/>
      <c r="L56" s="74"/>
      <c r="M56" s="74"/>
      <c r="N56" s="78"/>
      <c r="O56" s="83"/>
    </row>
    <row r="57" spans="9:15" x14ac:dyDescent="0.3">
      <c r="I57" s="75"/>
      <c r="J57" s="76"/>
      <c r="K57" s="83"/>
      <c r="L57" s="74"/>
      <c r="M57" s="74"/>
      <c r="N57" s="78"/>
      <c r="O57" s="83"/>
    </row>
    <row r="58" spans="9:15" x14ac:dyDescent="0.3">
      <c r="I58" s="75"/>
      <c r="J58" s="76"/>
      <c r="K58" s="83"/>
      <c r="L58" s="74"/>
      <c r="M58" s="74"/>
      <c r="N58" s="78"/>
      <c r="O58" s="83"/>
    </row>
    <row r="59" spans="9:15" x14ac:dyDescent="0.3">
      <c r="I59" s="75"/>
      <c r="J59" s="76"/>
      <c r="K59" s="83"/>
      <c r="L59" s="74"/>
      <c r="M59" s="74"/>
      <c r="N59" s="78"/>
      <c r="O59" s="83"/>
    </row>
    <row r="60" spans="9:15" x14ac:dyDescent="0.3">
      <c r="I60" s="75"/>
      <c r="J60" s="76"/>
      <c r="K60" s="83"/>
      <c r="L60" s="74"/>
      <c r="M60" s="74"/>
      <c r="N60" s="78"/>
      <c r="O60" s="83"/>
    </row>
    <row r="61" spans="9:15" x14ac:dyDescent="0.3">
      <c r="I61" s="75"/>
      <c r="J61" s="76"/>
      <c r="K61" s="83"/>
      <c r="L61" s="74"/>
      <c r="M61" s="74"/>
      <c r="N61" s="78"/>
      <c r="O61" s="83"/>
    </row>
    <row r="62" spans="9:15" x14ac:dyDescent="0.3">
      <c r="I62" s="75"/>
      <c r="J62" s="76"/>
      <c r="K62" s="83"/>
      <c r="L62" s="74"/>
      <c r="M62" s="74"/>
      <c r="N62" s="78"/>
      <c r="O62" s="83"/>
    </row>
    <row r="63" spans="9:15" x14ac:dyDescent="0.3">
      <c r="I63" s="75"/>
      <c r="J63" s="76"/>
      <c r="K63" s="83"/>
      <c r="L63" s="74"/>
      <c r="M63" s="74"/>
      <c r="N63" s="78"/>
      <c r="O63" s="83"/>
    </row>
    <row r="64" spans="9:15" x14ac:dyDescent="0.3">
      <c r="I64" s="75"/>
      <c r="J64" s="76"/>
      <c r="K64" s="83"/>
      <c r="L64" s="74"/>
      <c r="M64" s="74"/>
      <c r="N64" s="78"/>
      <c r="O64" s="83"/>
    </row>
    <row r="65" spans="9:15" x14ac:dyDescent="0.3">
      <c r="I65" s="75"/>
      <c r="J65" s="76"/>
      <c r="K65" s="83"/>
      <c r="L65" s="74"/>
      <c r="M65" s="74"/>
      <c r="N65" s="78"/>
      <c r="O65" s="83"/>
    </row>
    <row r="66" spans="9:15" x14ac:dyDescent="0.3">
      <c r="I66" s="75"/>
      <c r="J66" s="76"/>
      <c r="K66" s="83"/>
      <c r="L66" s="74"/>
      <c r="M66" s="74"/>
      <c r="N66" s="78"/>
      <c r="O66" s="83"/>
    </row>
    <row r="67" spans="9:15" x14ac:dyDescent="0.3">
      <c r="I67" s="75"/>
      <c r="J67" s="76"/>
      <c r="K67" s="83"/>
      <c r="L67" s="74"/>
      <c r="M67" s="74"/>
      <c r="N67" s="78"/>
      <c r="O67" s="83"/>
    </row>
    <row r="68" spans="9:15" x14ac:dyDescent="0.3">
      <c r="I68" s="75"/>
      <c r="J68" s="76"/>
      <c r="K68" s="83"/>
      <c r="L68" s="74"/>
      <c r="M68" s="74"/>
      <c r="N68" s="78"/>
      <c r="O68" s="83"/>
    </row>
  </sheetData>
  <sheetProtection algorithmName="SHA-512" hashValue="W+hRxHKJgCfc0kH2lwSDMCXpLLJmyYmLGtYY7cIIOqXcBi7y7NTU6dWxeGZRYsgw7uQy6zxfZTOgAq6qfx71Hw==" saltValue="34Pc3mgLOMSnZaiBbxCNrw==" spinCount="100000" sheet="1"/>
  <mergeCells count="5">
    <mergeCell ref="B3:C3"/>
    <mergeCell ref="E3:G3"/>
    <mergeCell ref="I3:K3"/>
    <mergeCell ref="M3:O3"/>
    <mergeCell ref="A1:N1"/>
  </mergeCells>
  <phoneticPr fontId="1"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D44A-B290-4F84-A3C4-BDE43FC0BBAF}">
  <sheetPr>
    <tabColor theme="4" tint="0.79998168889431442"/>
  </sheetPr>
  <dimension ref="A1:Q75"/>
  <sheetViews>
    <sheetView workbookViewId="0">
      <selection sqref="A1:Q1"/>
    </sheetView>
  </sheetViews>
  <sheetFormatPr defaultColWidth="8.58203125" defaultRowHeight="13" x14ac:dyDescent="0.3"/>
  <cols>
    <col min="1" max="3" width="2.58203125" style="66" customWidth="1"/>
    <col min="4" max="4" width="11.58203125" style="66" customWidth="1"/>
    <col min="5" max="5" width="23.83203125" style="72" customWidth="1"/>
    <col min="6" max="6" width="10.58203125" style="82" customWidth="1"/>
    <col min="7" max="7" width="3.58203125" style="66" customWidth="1"/>
    <col min="8" max="8" width="9.08203125" style="66" customWidth="1"/>
    <col min="9" max="9" width="8.33203125" style="66" customWidth="1"/>
    <col min="10" max="10" width="3.58203125" style="66" customWidth="1"/>
    <col min="11" max="11" width="3.58203125" style="105" customWidth="1"/>
    <col min="12" max="12" width="13.33203125" style="66" customWidth="1"/>
    <col min="13" max="13" width="20.58203125" style="72" customWidth="1"/>
    <col min="14" max="14" width="10.58203125" style="82" customWidth="1"/>
    <col min="15" max="15" width="3.58203125" style="66" customWidth="1"/>
    <col min="16" max="16" width="7.33203125" style="66" customWidth="1"/>
    <col min="17" max="17" width="8.08203125" style="66" customWidth="1"/>
    <col min="18" max="16384" width="8.58203125" style="66"/>
  </cols>
  <sheetData>
    <row r="1" spans="1:17" ht="35" x14ac:dyDescent="0.25">
      <c r="A1" s="191" t="s">
        <v>54</v>
      </c>
      <c r="B1" s="191"/>
      <c r="C1" s="191"/>
      <c r="D1" s="191"/>
      <c r="E1" s="191"/>
      <c r="F1" s="191"/>
      <c r="G1" s="191"/>
      <c r="H1" s="191"/>
      <c r="I1" s="191"/>
      <c r="J1" s="191"/>
      <c r="K1" s="191"/>
      <c r="L1" s="191"/>
      <c r="M1" s="191"/>
      <c r="N1" s="191"/>
      <c r="O1" s="191"/>
      <c r="P1" s="191"/>
      <c r="Q1" s="191"/>
    </row>
    <row r="3" spans="1:17" ht="18" x14ac:dyDescent="0.4">
      <c r="C3" s="74"/>
      <c r="D3" s="193" t="s">
        <v>81</v>
      </c>
      <c r="E3" s="193"/>
      <c r="F3" s="193"/>
      <c r="H3" s="192" t="s">
        <v>82</v>
      </c>
      <c r="I3" s="192"/>
      <c r="L3" s="192" t="s">
        <v>83</v>
      </c>
      <c r="M3" s="192"/>
      <c r="N3" s="65"/>
      <c r="P3" s="192" t="s">
        <v>84</v>
      </c>
      <c r="Q3" s="192"/>
    </row>
    <row r="4" spans="1:17" x14ac:dyDescent="0.3">
      <c r="C4" s="59" t="s">
        <v>471</v>
      </c>
      <c r="D4" s="59" t="s">
        <v>77</v>
      </c>
      <c r="E4" s="59" t="s">
        <v>79</v>
      </c>
      <c r="F4" s="59" t="s">
        <v>87</v>
      </c>
      <c r="H4" s="59" t="s">
        <v>77</v>
      </c>
      <c r="I4" s="59" t="s">
        <v>87</v>
      </c>
      <c r="K4" s="104" t="s">
        <v>472</v>
      </c>
      <c r="L4" s="59" t="s">
        <v>77</v>
      </c>
      <c r="M4" s="59" t="s">
        <v>79</v>
      </c>
      <c r="N4" s="59" t="s">
        <v>87</v>
      </c>
      <c r="P4" s="59" t="s">
        <v>77</v>
      </c>
      <c r="Q4" s="59" t="s">
        <v>87</v>
      </c>
    </row>
    <row r="5" spans="1:17" x14ac:dyDescent="0.3">
      <c r="C5" s="63">
        <v>1</v>
      </c>
      <c r="D5" s="100" t="s">
        <v>473</v>
      </c>
      <c r="E5" s="101" t="s">
        <v>474</v>
      </c>
      <c r="F5" s="99">
        <v>2.5000000000000001E-2</v>
      </c>
      <c r="H5" s="67"/>
      <c r="I5" s="68"/>
      <c r="K5" s="106">
        <v>1</v>
      </c>
      <c r="L5" s="100" t="s">
        <v>475</v>
      </c>
      <c r="M5" s="101" t="s">
        <v>476</v>
      </c>
      <c r="N5" s="99">
        <v>2.5000000000000001E-2</v>
      </c>
      <c r="P5" s="67"/>
      <c r="Q5" s="68"/>
    </row>
    <row r="6" spans="1:17" x14ac:dyDescent="0.3">
      <c r="C6" s="63">
        <v>2</v>
      </c>
      <c r="D6" s="100" t="s">
        <v>477</v>
      </c>
      <c r="E6" s="101" t="s">
        <v>478</v>
      </c>
      <c r="F6" s="99">
        <v>0.05</v>
      </c>
      <c r="H6" s="67"/>
      <c r="I6" s="68"/>
      <c r="K6" s="106">
        <v>2</v>
      </c>
      <c r="L6" s="100" t="s">
        <v>479</v>
      </c>
      <c r="M6" s="101" t="s">
        <v>480</v>
      </c>
      <c r="N6" s="99">
        <v>0.05</v>
      </c>
      <c r="P6" s="67"/>
      <c r="Q6" s="68"/>
    </row>
    <row r="7" spans="1:17" x14ac:dyDescent="0.3">
      <c r="C7" s="63">
        <v>3</v>
      </c>
      <c r="D7" s="100" t="s">
        <v>481</v>
      </c>
      <c r="E7" s="101" t="s">
        <v>482</v>
      </c>
      <c r="F7" s="99">
        <v>0.1</v>
      </c>
      <c r="H7" s="67"/>
      <c r="I7" s="68"/>
      <c r="K7" s="106">
        <v>3</v>
      </c>
      <c r="L7" s="100" t="s">
        <v>483</v>
      </c>
      <c r="M7" s="101" t="s">
        <v>484</v>
      </c>
      <c r="N7" s="99">
        <v>0.1</v>
      </c>
      <c r="P7" s="67"/>
      <c r="Q7" s="68"/>
    </row>
    <row r="8" spans="1:17" x14ac:dyDescent="0.3">
      <c r="C8" s="63">
        <v>4</v>
      </c>
      <c r="D8" s="100" t="s">
        <v>485</v>
      </c>
      <c r="E8" s="101" t="s">
        <v>486</v>
      </c>
      <c r="F8" s="99">
        <v>0.2</v>
      </c>
      <c r="H8" s="67"/>
      <c r="I8" s="68"/>
      <c r="K8" s="106">
        <v>4</v>
      </c>
      <c r="L8" s="100" t="s">
        <v>487</v>
      </c>
      <c r="M8" s="101" t="s">
        <v>488</v>
      </c>
      <c r="N8" s="99">
        <v>0.2</v>
      </c>
      <c r="P8" s="67"/>
      <c r="Q8" s="68"/>
    </row>
    <row r="9" spans="1:17" x14ac:dyDescent="0.3">
      <c r="C9" s="63">
        <v>5</v>
      </c>
      <c r="D9" s="100" t="s">
        <v>489</v>
      </c>
      <c r="E9" s="101" t="s">
        <v>490</v>
      </c>
      <c r="F9" s="99">
        <v>0.25</v>
      </c>
      <c r="H9" s="67"/>
      <c r="I9" s="68"/>
      <c r="K9" s="106">
        <v>5</v>
      </c>
      <c r="L9" s="100" t="s">
        <v>491</v>
      </c>
      <c r="M9" s="101" t="s">
        <v>492</v>
      </c>
      <c r="N9" s="99">
        <v>0.25</v>
      </c>
      <c r="P9" s="67"/>
      <c r="Q9" s="68"/>
    </row>
    <row r="10" spans="1:17" x14ac:dyDescent="0.3">
      <c r="C10" s="63">
        <v>6</v>
      </c>
      <c r="D10" s="100" t="s">
        <v>493</v>
      </c>
      <c r="E10" s="101" t="s">
        <v>494</v>
      </c>
      <c r="F10" s="99">
        <v>0.3</v>
      </c>
      <c r="H10" s="67"/>
      <c r="I10" s="68"/>
      <c r="K10" s="106">
        <v>6</v>
      </c>
      <c r="L10" s="100" t="s">
        <v>495</v>
      </c>
      <c r="M10" s="101" t="s">
        <v>496</v>
      </c>
      <c r="N10" s="99">
        <v>0.35</v>
      </c>
      <c r="P10" s="67"/>
      <c r="Q10" s="68"/>
    </row>
    <row r="11" spans="1:17" x14ac:dyDescent="0.3">
      <c r="C11" s="63">
        <v>7</v>
      </c>
      <c r="D11" s="100" t="s">
        <v>497</v>
      </c>
      <c r="E11" s="101" t="s">
        <v>498</v>
      </c>
      <c r="F11" s="99">
        <v>7.4999999999999997E-2</v>
      </c>
      <c r="H11" s="67"/>
      <c r="I11" s="68"/>
      <c r="K11" s="106">
        <v>7</v>
      </c>
      <c r="L11" s="100" t="s">
        <v>499</v>
      </c>
      <c r="M11" s="101" t="s">
        <v>500</v>
      </c>
      <c r="N11" s="99">
        <v>2.5000000000000001E-2</v>
      </c>
      <c r="P11" s="67"/>
      <c r="Q11" s="68"/>
    </row>
    <row r="12" spans="1:17" x14ac:dyDescent="0.3">
      <c r="C12" s="63">
        <v>8</v>
      </c>
      <c r="D12" s="100" t="s">
        <v>501</v>
      </c>
      <c r="E12" s="101" t="s">
        <v>502</v>
      </c>
      <c r="F12" s="99">
        <v>0.1</v>
      </c>
      <c r="H12" s="67"/>
      <c r="I12" s="68"/>
      <c r="K12" s="106">
        <v>8</v>
      </c>
      <c r="L12" s="100" t="s">
        <v>503</v>
      </c>
      <c r="M12" s="101" t="s">
        <v>504</v>
      </c>
      <c r="N12" s="99">
        <v>0.05</v>
      </c>
      <c r="P12" s="67"/>
      <c r="Q12" s="68"/>
    </row>
    <row r="13" spans="1:17" x14ac:dyDescent="0.3">
      <c r="C13" s="63">
        <v>9</v>
      </c>
      <c r="D13" s="100" t="s">
        <v>505</v>
      </c>
      <c r="E13" s="101" t="s">
        <v>506</v>
      </c>
      <c r="F13" s="99">
        <v>0.15</v>
      </c>
      <c r="H13" s="67"/>
      <c r="I13" s="68"/>
      <c r="K13" s="106">
        <v>9</v>
      </c>
      <c r="L13" s="100" t="s">
        <v>507</v>
      </c>
      <c r="M13" s="101" t="s">
        <v>508</v>
      </c>
      <c r="N13" s="99">
        <v>0.1</v>
      </c>
      <c r="P13" s="67"/>
      <c r="Q13" s="68"/>
    </row>
    <row r="14" spans="1:17" x14ac:dyDescent="0.3">
      <c r="C14" s="63">
        <v>10</v>
      </c>
      <c r="D14" s="100" t="s">
        <v>509</v>
      </c>
      <c r="E14" s="101" t="s">
        <v>510</v>
      </c>
      <c r="F14" s="99">
        <v>0.25</v>
      </c>
      <c r="H14" s="67"/>
      <c r="I14" s="68"/>
      <c r="K14" s="106">
        <v>10</v>
      </c>
      <c r="L14" s="100" t="s">
        <v>511</v>
      </c>
      <c r="M14" s="101" t="s">
        <v>512</v>
      </c>
      <c r="N14" s="99">
        <v>0.15</v>
      </c>
      <c r="P14" s="67"/>
      <c r="Q14" s="68"/>
    </row>
    <row r="15" spans="1:17" x14ac:dyDescent="0.3">
      <c r="C15" s="63">
        <v>11</v>
      </c>
      <c r="D15" s="100" t="s">
        <v>513</v>
      </c>
      <c r="E15" s="101" t="s">
        <v>514</v>
      </c>
      <c r="F15" s="99">
        <v>0.3</v>
      </c>
      <c r="H15" s="67"/>
      <c r="I15" s="68"/>
      <c r="K15" s="106">
        <v>11</v>
      </c>
      <c r="L15" s="100" t="s">
        <v>515</v>
      </c>
      <c r="M15" s="101" t="s">
        <v>516</v>
      </c>
      <c r="N15" s="99">
        <v>0.2</v>
      </c>
      <c r="P15" s="67"/>
      <c r="Q15" s="68"/>
    </row>
    <row r="16" spans="1:17" x14ac:dyDescent="0.3">
      <c r="C16" s="63">
        <v>12</v>
      </c>
      <c r="D16" s="100" t="s">
        <v>517</v>
      </c>
      <c r="E16" s="101" t="s">
        <v>518</v>
      </c>
      <c r="F16" s="99">
        <v>0.3</v>
      </c>
      <c r="H16" s="67"/>
      <c r="I16" s="68"/>
      <c r="K16" s="106">
        <v>12</v>
      </c>
      <c r="L16" s="100" t="s">
        <v>519</v>
      </c>
      <c r="M16" s="101" t="s">
        <v>520</v>
      </c>
      <c r="N16" s="99">
        <v>0.3</v>
      </c>
      <c r="P16" s="67"/>
      <c r="Q16" s="68"/>
    </row>
    <row r="17" spans="3:17" x14ac:dyDescent="0.3">
      <c r="C17" s="63">
        <v>13</v>
      </c>
      <c r="D17" s="100" t="s">
        <v>521</v>
      </c>
      <c r="E17" s="101" t="s">
        <v>522</v>
      </c>
      <c r="F17" s="99">
        <v>0.4</v>
      </c>
      <c r="H17" s="67"/>
      <c r="I17" s="68"/>
      <c r="K17" s="106">
        <v>13</v>
      </c>
      <c r="L17" s="100" t="s">
        <v>523</v>
      </c>
      <c r="M17" s="101" t="s">
        <v>524</v>
      </c>
      <c r="N17" s="99">
        <v>0.4</v>
      </c>
      <c r="P17" s="67"/>
      <c r="Q17" s="68"/>
    </row>
    <row r="18" spans="3:17" x14ac:dyDescent="0.3">
      <c r="C18" s="63">
        <v>14</v>
      </c>
      <c r="D18" s="100" t="s">
        <v>525</v>
      </c>
      <c r="E18" s="101" t="s">
        <v>526</v>
      </c>
      <c r="F18" s="99">
        <v>0.5</v>
      </c>
      <c r="H18" s="67"/>
      <c r="I18" s="68"/>
      <c r="K18" s="106">
        <v>14</v>
      </c>
      <c r="L18" s="100" t="s">
        <v>527</v>
      </c>
      <c r="M18" s="101" t="s">
        <v>528</v>
      </c>
      <c r="N18" s="99">
        <v>0.6</v>
      </c>
      <c r="P18" s="67"/>
      <c r="Q18" s="68"/>
    </row>
    <row r="19" spans="3:17" x14ac:dyDescent="0.3">
      <c r="C19" s="63">
        <v>15</v>
      </c>
      <c r="D19" s="100" t="s">
        <v>529</v>
      </c>
      <c r="E19" s="101" t="s">
        <v>530</v>
      </c>
      <c r="F19" s="99">
        <v>0.6</v>
      </c>
      <c r="H19" s="67"/>
      <c r="I19" s="68"/>
      <c r="K19" s="106">
        <v>15</v>
      </c>
      <c r="L19" s="100" t="s">
        <v>531</v>
      </c>
      <c r="M19" s="101" t="s">
        <v>532</v>
      </c>
      <c r="N19" s="99">
        <v>0.3</v>
      </c>
      <c r="P19" s="67"/>
      <c r="Q19" s="68"/>
    </row>
    <row r="20" spans="3:17" x14ac:dyDescent="0.3">
      <c r="C20" s="63">
        <v>16</v>
      </c>
      <c r="D20" s="100" t="s">
        <v>533</v>
      </c>
      <c r="E20" s="101" t="s">
        <v>534</v>
      </c>
      <c r="F20" s="99">
        <v>0.55000000000000004</v>
      </c>
      <c r="H20" s="67"/>
      <c r="I20" s="68"/>
      <c r="K20" s="106">
        <v>16</v>
      </c>
      <c r="L20" s="100" t="s">
        <v>535</v>
      </c>
      <c r="M20" s="101" t="s">
        <v>536</v>
      </c>
      <c r="N20" s="99">
        <v>0.5</v>
      </c>
      <c r="P20" s="67"/>
      <c r="Q20" s="68"/>
    </row>
    <row r="21" spans="3:17" x14ac:dyDescent="0.3">
      <c r="C21" s="63">
        <v>17</v>
      </c>
      <c r="D21" s="100" t="s">
        <v>537</v>
      </c>
      <c r="E21" s="101" t="s">
        <v>538</v>
      </c>
      <c r="F21" s="99">
        <v>0.65</v>
      </c>
      <c r="H21" s="67"/>
      <c r="I21" s="68"/>
      <c r="K21" s="106">
        <v>17</v>
      </c>
      <c r="L21" s="100" t="s">
        <v>539</v>
      </c>
      <c r="M21" s="101" t="s">
        <v>540</v>
      </c>
      <c r="N21" s="99">
        <v>0.6</v>
      </c>
      <c r="P21" s="67"/>
      <c r="Q21" s="68"/>
    </row>
    <row r="22" spans="3:17" x14ac:dyDescent="0.3">
      <c r="C22" s="63">
        <v>18</v>
      </c>
      <c r="D22" s="100" t="s">
        <v>541</v>
      </c>
      <c r="E22" s="101" t="s">
        <v>542</v>
      </c>
      <c r="F22" s="99">
        <v>0.85</v>
      </c>
      <c r="H22" s="67"/>
      <c r="I22" s="68"/>
      <c r="K22" s="106">
        <v>18</v>
      </c>
      <c r="L22" s="100" t="s">
        <v>543</v>
      </c>
      <c r="M22" s="101" t="s">
        <v>544</v>
      </c>
      <c r="N22" s="99">
        <v>0.05</v>
      </c>
      <c r="P22" s="67"/>
      <c r="Q22" s="68"/>
    </row>
    <row r="23" spans="3:17" ht="23" x14ac:dyDescent="0.3">
      <c r="C23" s="63">
        <v>19</v>
      </c>
      <c r="D23" s="100" t="s">
        <v>545</v>
      </c>
      <c r="E23" s="101" t="s">
        <v>546</v>
      </c>
      <c r="F23" s="99">
        <v>0.95</v>
      </c>
      <c r="H23" s="67"/>
      <c r="I23" s="68"/>
      <c r="K23" s="106">
        <v>19</v>
      </c>
      <c r="L23" s="100" t="s">
        <v>547</v>
      </c>
      <c r="M23" s="101" t="s">
        <v>548</v>
      </c>
      <c r="N23" s="99">
        <v>0.1</v>
      </c>
      <c r="P23" s="67"/>
      <c r="Q23" s="68"/>
    </row>
    <row r="24" spans="3:17" x14ac:dyDescent="0.3">
      <c r="C24" s="63">
        <v>20</v>
      </c>
      <c r="D24" s="100" t="s">
        <v>549</v>
      </c>
      <c r="E24" s="101" t="s">
        <v>550</v>
      </c>
      <c r="F24" s="99">
        <v>0.8</v>
      </c>
      <c r="H24" s="67"/>
      <c r="I24" s="68"/>
      <c r="K24" s="106">
        <v>20</v>
      </c>
      <c r="L24" s="100" t="s">
        <v>551</v>
      </c>
      <c r="M24" s="101" t="s">
        <v>552</v>
      </c>
      <c r="N24" s="99">
        <v>0.15</v>
      </c>
      <c r="P24" s="67"/>
      <c r="Q24" s="68"/>
    </row>
    <row r="25" spans="3:17" x14ac:dyDescent="0.3">
      <c r="C25" s="63">
        <v>21</v>
      </c>
      <c r="D25" s="100" t="s">
        <v>553</v>
      </c>
      <c r="E25" s="101" t="s">
        <v>554</v>
      </c>
      <c r="F25" s="99">
        <v>1.3</v>
      </c>
      <c r="H25" s="67"/>
      <c r="I25" s="68"/>
      <c r="K25" s="106">
        <v>21</v>
      </c>
      <c r="L25" s="100" t="s">
        <v>262</v>
      </c>
      <c r="M25" s="101" t="s">
        <v>555</v>
      </c>
      <c r="N25" s="99">
        <v>0.05</v>
      </c>
      <c r="P25" s="67"/>
      <c r="Q25" s="68"/>
    </row>
    <row r="26" spans="3:17" ht="23" x14ac:dyDescent="0.3">
      <c r="C26" s="63">
        <v>22</v>
      </c>
      <c r="D26" s="100" t="s">
        <v>556</v>
      </c>
      <c r="E26" s="101" t="s">
        <v>557</v>
      </c>
      <c r="F26" s="99">
        <v>0.9</v>
      </c>
      <c r="H26" s="67"/>
      <c r="I26" s="68"/>
      <c r="K26" s="106">
        <v>22</v>
      </c>
      <c r="L26" s="100" t="s">
        <v>558</v>
      </c>
      <c r="M26" s="101" t="s">
        <v>559</v>
      </c>
      <c r="N26" s="99">
        <v>0.1</v>
      </c>
      <c r="P26" s="67"/>
      <c r="Q26" s="68"/>
    </row>
    <row r="27" spans="3:17" ht="23" x14ac:dyDescent="0.3">
      <c r="C27" s="63">
        <v>23</v>
      </c>
      <c r="D27" s="100" t="s">
        <v>560</v>
      </c>
      <c r="E27" s="101" t="s">
        <v>561</v>
      </c>
      <c r="F27" s="99">
        <v>1.4</v>
      </c>
      <c r="H27" s="67"/>
      <c r="I27" s="68"/>
      <c r="K27" s="106">
        <v>23</v>
      </c>
      <c r="L27" s="100" t="s">
        <v>562</v>
      </c>
      <c r="M27" s="101" t="s">
        <v>563</v>
      </c>
      <c r="N27" s="99">
        <v>0.15</v>
      </c>
      <c r="P27" s="67"/>
      <c r="Q27" s="68"/>
    </row>
    <row r="28" spans="3:17" x14ac:dyDescent="0.3">
      <c r="C28" s="63">
        <v>24</v>
      </c>
      <c r="D28" s="100" t="s">
        <v>564</v>
      </c>
      <c r="E28" s="101" t="s">
        <v>565</v>
      </c>
      <c r="F28" s="99">
        <v>1</v>
      </c>
      <c r="H28" s="67"/>
      <c r="I28" s="68"/>
      <c r="K28" s="106">
        <v>24</v>
      </c>
      <c r="L28" s="100" t="s">
        <v>566</v>
      </c>
      <c r="M28" s="101" t="s">
        <v>567</v>
      </c>
      <c r="N28" s="99">
        <v>0.125</v>
      </c>
      <c r="P28" s="67"/>
      <c r="Q28" s="68"/>
    </row>
    <row r="29" spans="3:17" x14ac:dyDescent="0.3">
      <c r="C29" s="63">
        <v>25</v>
      </c>
      <c r="D29" s="100" t="s">
        <v>568</v>
      </c>
      <c r="E29" s="101" t="s">
        <v>569</v>
      </c>
      <c r="F29" s="99">
        <v>1.3</v>
      </c>
      <c r="H29" s="67"/>
      <c r="I29" s="68"/>
      <c r="K29" s="106">
        <v>25</v>
      </c>
      <c r="L29" s="100" t="s">
        <v>570</v>
      </c>
      <c r="M29" s="101" t="s">
        <v>571</v>
      </c>
      <c r="N29" s="99">
        <v>0.35</v>
      </c>
      <c r="P29" s="67"/>
      <c r="Q29" s="68"/>
    </row>
    <row r="30" spans="3:17" x14ac:dyDescent="0.3">
      <c r="C30" s="63">
        <v>26</v>
      </c>
      <c r="D30" s="100" t="s">
        <v>572</v>
      </c>
      <c r="E30" s="101" t="s">
        <v>573</v>
      </c>
      <c r="F30" s="99">
        <v>1.5</v>
      </c>
      <c r="H30" s="67"/>
      <c r="I30" s="68"/>
      <c r="K30" s="106">
        <v>26</v>
      </c>
      <c r="L30" s="100" t="s">
        <v>574</v>
      </c>
      <c r="M30" s="101" t="s">
        <v>575</v>
      </c>
      <c r="N30" s="99">
        <v>0.4</v>
      </c>
      <c r="P30" s="67"/>
      <c r="Q30" s="68"/>
    </row>
    <row r="31" spans="3:17" x14ac:dyDescent="0.3">
      <c r="C31" s="63">
        <v>27</v>
      </c>
      <c r="D31" s="100" t="s">
        <v>576</v>
      </c>
      <c r="E31" s="101" t="s">
        <v>577</v>
      </c>
      <c r="F31" s="99">
        <v>0.4</v>
      </c>
      <c r="H31" s="67"/>
      <c r="I31" s="68"/>
      <c r="K31" s="106">
        <v>27</v>
      </c>
      <c r="L31" s="100" t="s">
        <v>578</v>
      </c>
      <c r="M31" s="101" t="s">
        <v>579</v>
      </c>
      <c r="N31" s="99">
        <v>0.45</v>
      </c>
      <c r="P31" s="67"/>
      <c r="Q31" s="68"/>
    </row>
    <row r="32" spans="3:17" x14ac:dyDescent="0.3">
      <c r="C32" s="63">
        <v>28</v>
      </c>
      <c r="D32" s="100" t="s">
        <v>580</v>
      </c>
      <c r="E32" s="101" t="s">
        <v>581</v>
      </c>
      <c r="F32" s="99">
        <v>0.6</v>
      </c>
      <c r="H32" s="67"/>
      <c r="I32" s="68"/>
      <c r="K32" s="106">
        <v>28</v>
      </c>
      <c r="L32" s="100" t="s">
        <v>582</v>
      </c>
      <c r="M32" s="101" t="s">
        <v>583</v>
      </c>
      <c r="N32" s="99">
        <v>0.5</v>
      </c>
      <c r="P32" s="67"/>
      <c r="Q32" s="68"/>
    </row>
    <row r="33" spans="3:17" ht="23" x14ac:dyDescent="0.3">
      <c r="C33" s="63">
        <v>29</v>
      </c>
      <c r="D33" s="100" t="s">
        <v>584</v>
      </c>
      <c r="E33" s="101" t="s">
        <v>585</v>
      </c>
      <c r="F33" s="99">
        <v>0.8</v>
      </c>
      <c r="H33" s="67"/>
      <c r="I33" s="68"/>
      <c r="K33" s="106">
        <v>29</v>
      </c>
      <c r="L33" s="100" t="s">
        <v>586</v>
      </c>
      <c r="M33" s="101" t="s">
        <v>587</v>
      </c>
      <c r="N33" s="99">
        <v>0.45</v>
      </c>
      <c r="P33" s="67"/>
      <c r="Q33" s="68"/>
    </row>
    <row r="34" spans="3:17" ht="23" x14ac:dyDescent="0.3">
      <c r="C34" s="63">
        <v>30</v>
      </c>
      <c r="D34" s="100" t="s">
        <v>588</v>
      </c>
      <c r="E34" s="101" t="s">
        <v>589</v>
      </c>
      <c r="F34" s="99">
        <v>0.1</v>
      </c>
      <c r="H34" s="67"/>
      <c r="I34" s="68"/>
      <c r="K34" s="106">
        <v>30</v>
      </c>
      <c r="L34" s="100" t="s">
        <v>590</v>
      </c>
      <c r="M34" s="101" t="s">
        <v>591</v>
      </c>
      <c r="N34" s="99">
        <v>0.5</v>
      </c>
      <c r="P34" s="67"/>
      <c r="Q34" s="68"/>
    </row>
    <row r="35" spans="3:17" ht="23" x14ac:dyDescent="0.3">
      <c r="C35" s="63">
        <v>31</v>
      </c>
      <c r="D35" s="100" t="s">
        <v>592</v>
      </c>
      <c r="E35" s="101" t="s">
        <v>593</v>
      </c>
      <c r="F35" s="99">
        <v>0.15</v>
      </c>
      <c r="H35" s="67"/>
      <c r="I35" s="68"/>
      <c r="K35" s="106">
        <v>31</v>
      </c>
      <c r="L35" s="100" t="s">
        <v>594</v>
      </c>
      <c r="M35" s="101" t="s">
        <v>595</v>
      </c>
      <c r="N35" s="99">
        <v>0.6</v>
      </c>
      <c r="P35" s="67"/>
      <c r="Q35" s="68"/>
    </row>
    <row r="36" spans="3:17" ht="23" x14ac:dyDescent="0.3">
      <c r="C36" s="63">
        <v>32</v>
      </c>
      <c r="D36" s="100" t="s">
        <v>596</v>
      </c>
      <c r="E36" s="101" t="s">
        <v>597</v>
      </c>
      <c r="F36" s="99">
        <v>0.17499999999999999</v>
      </c>
      <c r="H36" s="67"/>
      <c r="I36" s="68"/>
      <c r="K36" s="106">
        <v>32</v>
      </c>
      <c r="L36" s="100" t="s">
        <v>598</v>
      </c>
      <c r="M36" s="101" t="s">
        <v>599</v>
      </c>
      <c r="N36" s="99">
        <v>0.65</v>
      </c>
      <c r="P36" s="67"/>
      <c r="Q36" s="68"/>
    </row>
    <row r="37" spans="3:17" ht="23" x14ac:dyDescent="0.3">
      <c r="C37" s="63">
        <v>33</v>
      </c>
      <c r="D37" s="100" t="s">
        <v>600</v>
      </c>
      <c r="E37" s="101" t="s">
        <v>601</v>
      </c>
      <c r="F37" s="99">
        <v>0.1</v>
      </c>
      <c r="H37" s="67"/>
      <c r="I37" s="68"/>
      <c r="K37" s="106">
        <v>33</v>
      </c>
      <c r="L37" s="100" t="s">
        <v>602</v>
      </c>
      <c r="M37" s="101" t="s">
        <v>603</v>
      </c>
      <c r="N37" s="99">
        <v>0.7</v>
      </c>
      <c r="O37" s="74"/>
      <c r="P37" s="67"/>
      <c r="Q37" s="68"/>
    </row>
    <row r="38" spans="3:17" ht="23" x14ac:dyDescent="0.3">
      <c r="C38" s="63">
        <v>34</v>
      </c>
      <c r="D38" s="100" t="s">
        <v>604</v>
      </c>
      <c r="E38" s="101" t="s">
        <v>605</v>
      </c>
      <c r="F38" s="99">
        <v>0.15</v>
      </c>
      <c r="H38" s="67"/>
      <c r="I38" s="68"/>
      <c r="K38" s="106">
        <v>34</v>
      </c>
      <c r="L38" s="100" t="s">
        <v>606</v>
      </c>
      <c r="M38" s="101" t="s">
        <v>607</v>
      </c>
      <c r="N38" s="99">
        <v>0.55000000000000004</v>
      </c>
      <c r="O38" s="74"/>
      <c r="P38" s="67"/>
      <c r="Q38" s="68"/>
    </row>
    <row r="39" spans="3:17" ht="23" x14ac:dyDescent="0.3">
      <c r="C39" s="63">
        <v>35</v>
      </c>
      <c r="D39" s="100" t="s">
        <v>608</v>
      </c>
      <c r="E39" s="101" t="s">
        <v>609</v>
      </c>
      <c r="F39" s="99">
        <v>0.17499999999999999</v>
      </c>
      <c r="H39" s="67"/>
      <c r="I39" s="68"/>
      <c r="K39" s="106">
        <v>35</v>
      </c>
      <c r="L39" s="100" t="s">
        <v>610</v>
      </c>
      <c r="M39" s="101" t="s">
        <v>611</v>
      </c>
      <c r="N39" s="99">
        <v>0.65</v>
      </c>
      <c r="O39" s="74"/>
      <c r="P39" s="67"/>
      <c r="Q39" s="68"/>
    </row>
    <row r="40" spans="3:17" x14ac:dyDescent="0.3">
      <c r="C40" s="63">
        <v>36</v>
      </c>
      <c r="D40" s="100" t="s">
        <v>612</v>
      </c>
      <c r="E40" s="101" t="s">
        <v>613</v>
      </c>
      <c r="F40" s="99">
        <v>0.125</v>
      </c>
      <c r="H40" s="67"/>
      <c r="I40" s="68"/>
      <c r="K40" s="106">
        <v>36</v>
      </c>
      <c r="L40" s="100" t="s">
        <v>614</v>
      </c>
      <c r="M40" s="103" t="s">
        <v>615</v>
      </c>
      <c r="N40" s="99">
        <v>0.75</v>
      </c>
      <c r="O40" s="74"/>
      <c r="P40" s="67"/>
      <c r="Q40" s="68"/>
    </row>
    <row r="41" spans="3:17" ht="23" x14ac:dyDescent="0.3">
      <c r="C41" s="63">
        <v>37</v>
      </c>
      <c r="D41" s="100" t="s">
        <v>616</v>
      </c>
      <c r="E41" s="101" t="s">
        <v>617</v>
      </c>
      <c r="F41" s="99">
        <v>0.4</v>
      </c>
      <c r="H41" s="67"/>
      <c r="I41" s="68"/>
      <c r="K41" s="106">
        <v>37</v>
      </c>
      <c r="L41" s="100" t="s">
        <v>618</v>
      </c>
      <c r="M41" s="101" t="s">
        <v>619</v>
      </c>
      <c r="N41" s="99">
        <v>0.25</v>
      </c>
      <c r="O41" s="74"/>
      <c r="P41" s="67"/>
      <c r="Q41" s="68"/>
    </row>
    <row r="42" spans="3:17" x14ac:dyDescent="0.3">
      <c r="C42" s="63">
        <v>38</v>
      </c>
      <c r="D42" s="100" t="s">
        <v>620</v>
      </c>
      <c r="E42" s="101" t="s">
        <v>621</v>
      </c>
      <c r="F42" s="99">
        <v>0.45</v>
      </c>
      <c r="H42" s="67"/>
      <c r="I42" s="68"/>
      <c r="K42" s="106"/>
      <c r="L42" s="100"/>
      <c r="M42" s="101"/>
      <c r="N42" s="99"/>
      <c r="O42" s="74"/>
      <c r="P42" s="67"/>
      <c r="Q42" s="68"/>
    </row>
    <row r="43" spans="3:17" x14ac:dyDescent="0.3">
      <c r="C43" s="63">
        <v>39</v>
      </c>
      <c r="D43" s="100" t="s">
        <v>622</v>
      </c>
      <c r="E43" s="101" t="s">
        <v>623</v>
      </c>
      <c r="F43" s="99">
        <v>0.35</v>
      </c>
      <c r="H43" s="67"/>
      <c r="I43" s="68"/>
      <c r="K43" s="106"/>
      <c r="L43" s="100"/>
      <c r="M43" s="101"/>
      <c r="N43" s="99"/>
      <c r="O43" s="74"/>
      <c r="P43" s="67"/>
      <c r="Q43" s="68"/>
    </row>
    <row r="44" spans="3:17" x14ac:dyDescent="0.3">
      <c r="C44" s="63">
        <v>40</v>
      </c>
      <c r="D44" s="100" t="s">
        <v>624</v>
      </c>
      <c r="E44" s="101" t="s">
        <v>625</v>
      </c>
      <c r="F44" s="99">
        <v>0.45</v>
      </c>
      <c r="H44" s="67"/>
      <c r="I44" s="68"/>
      <c r="K44" s="106"/>
      <c r="L44" s="100"/>
      <c r="M44" s="101"/>
      <c r="N44" s="99"/>
      <c r="O44" s="74"/>
      <c r="P44" s="67"/>
      <c r="Q44" s="68"/>
    </row>
    <row r="45" spans="3:17" x14ac:dyDescent="0.3">
      <c r="C45" s="63">
        <v>41</v>
      </c>
      <c r="D45" s="100" t="s">
        <v>626</v>
      </c>
      <c r="E45" s="101" t="s">
        <v>627</v>
      </c>
      <c r="F45" s="99">
        <v>0.55000000000000004</v>
      </c>
      <c r="H45" s="67"/>
      <c r="I45" s="68"/>
      <c r="K45" s="106"/>
      <c r="L45" s="100"/>
      <c r="M45" s="101"/>
      <c r="N45" s="99"/>
      <c r="O45" s="74"/>
      <c r="P45" s="67"/>
      <c r="Q45" s="68"/>
    </row>
    <row r="46" spans="3:17" x14ac:dyDescent="0.3">
      <c r="C46" s="63">
        <v>42</v>
      </c>
      <c r="D46" s="100" t="s">
        <v>628</v>
      </c>
      <c r="E46" s="101" t="s">
        <v>629</v>
      </c>
      <c r="F46" s="99">
        <v>0.5</v>
      </c>
      <c r="H46" s="67"/>
      <c r="I46" s="68"/>
      <c r="K46" s="106"/>
      <c r="L46" s="100"/>
      <c r="M46" s="101"/>
      <c r="N46" s="99"/>
      <c r="O46" s="74"/>
      <c r="P46" s="67"/>
      <c r="Q46" s="68"/>
    </row>
    <row r="47" spans="3:17" x14ac:dyDescent="0.3">
      <c r="C47" s="63">
        <v>43</v>
      </c>
      <c r="D47" s="100" t="s">
        <v>630</v>
      </c>
      <c r="E47" s="101" t="s">
        <v>631</v>
      </c>
      <c r="F47" s="99">
        <v>0.6</v>
      </c>
      <c r="H47" s="67"/>
      <c r="I47" s="68"/>
      <c r="K47" s="106"/>
      <c r="L47" s="100"/>
      <c r="M47" s="101"/>
      <c r="N47" s="99"/>
      <c r="O47" s="74"/>
      <c r="P47" s="67"/>
      <c r="Q47" s="68"/>
    </row>
    <row r="48" spans="3:17" x14ac:dyDescent="0.3">
      <c r="C48" s="63">
        <v>44</v>
      </c>
      <c r="D48" s="100" t="s">
        <v>632</v>
      </c>
      <c r="E48" s="101" t="s">
        <v>633</v>
      </c>
      <c r="F48" s="99">
        <v>0.55000000000000004</v>
      </c>
      <c r="H48" s="67"/>
      <c r="I48" s="68"/>
      <c r="K48" s="106"/>
      <c r="L48" s="100"/>
      <c r="M48" s="101"/>
      <c r="N48" s="99"/>
      <c r="O48" s="74"/>
      <c r="P48" s="67"/>
      <c r="Q48" s="68"/>
    </row>
    <row r="49" spans="1:17" x14ac:dyDescent="0.3">
      <c r="C49" s="63">
        <v>45</v>
      </c>
      <c r="D49" s="100" t="s">
        <v>634</v>
      </c>
      <c r="E49" s="101" t="s">
        <v>635</v>
      </c>
      <c r="F49" s="99">
        <v>0.67500000000000004</v>
      </c>
      <c r="H49" s="67"/>
      <c r="I49" s="68"/>
      <c r="K49" s="106"/>
      <c r="L49" s="100"/>
      <c r="M49" s="101"/>
      <c r="N49" s="99"/>
      <c r="O49" s="74"/>
      <c r="P49" s="67"/>
      <c r="Q49" s="68"/>
    </row>
    <row r="50" spans="1:17" x14ac:dyDescent="0.3">
      <c r="C50" s="63">
        <v>46</v>
      </c>
      <c r="D50" s="100" t="s">
        <v>636</v>
      </c>
      <c r="E50" s="101" t="s">
        <v>637</v>
      </c>
      <c r="F50" s="99">
        <v>0.77500000000000002</v>
      </c>
      <c r="H50" s="67"/>
      <c r="I50" s="68"/>
      <c r="K50" s="106"/>
      <c r="L50" s="100"/>
      <c r="M50" s="101"/>
      <c r="N50" s="99"/>
      <c r="O50" s="74"/>
      <c r="P50" s="67"/>
      <c r="Q50" s="68"/>
    </row>
    <row r="51" spans="1:17" x14ac:dyDescent="0.3">
      <c r="C51" s="63">
        <v>47</v>
      </c>
      <c r="D51" s="100" t="s">
        <v>638</v>
      </c>
      <c r="E51" s="101" t="s">
        <v>639</v>
      </c>
      <c r="F51" s="99">
        <v>0.97499999999999998</v>
      </c>
      <c r="H51" s="67"/>
      <c r="I51" s="68"/>
      <c r="K51" s="106"/>
      <c r="L51" s="100"/>
      <c r="M51" s="101"/>
      <c r="N51" s="99"/>
      <c r="O51" s="74"/>
      <c r="P51" s="67"/>
      <c r="Q51" s="68"/>
    </row>
    <row r="52" spans="1:17" ht="24.65" customHeight="1" x14ac:dyDescent="0.3">
      <c r="C52" s="63">
        <v>48</v>
      </c>
      <c r="D52" s="100" t="s">
        <v>640</v>
      </c>
      <c r="E52" s="101" t="s">
        <v>641</v>
      </c>
      <c r="F52" s="99">
        <v>1.075</v>
      </c>
      <c r="H52" s="67"/>
      <c r="I52" s="68"/>
      <c r="K52" s="106"/>
      <c r="L52" s="100"/>
      <c r="M52" s="101"/>
      <c r="N52" s="99"/>
      <c r="O52" s="74"/>
      <c r="P52" s="67"/>
      <c r="Q52" s="68"/>
    </row>
    <row r="53" spans="1:17" x14ac:dyDescent="0.3">
      <c r="C53" s="63">
        <v>49</v>
      </c>
      <c r="D53" s="100" t="s">
        <v>642</v>
      </c>
      <c r="E53" s="101" t="s">
        <v>643</v>
      </c>
      <c r="F53" s="99">
        <v>0.7</v>
      </c>
      <c r="H53" s="67"/>
      <c r="I53" s="68"/>
      <c r="K53" s="106"/>
      <c r="L53" s="100"/>
      <c r="M53" s="101"/>
      <c r="N53" s="99"/>
      <c r="O53" s="74"/>
      <c r="P53" s="67"/>
      <c r="Q53" s="68"/>
    </row>
    <row r="54" spans="1:17" x14ac:dyDescent="0.3">
      <c r="C54" s="63">
        <v>50</v>
      </c>
      <c r="D54" s="100" t="s">
        <v>644</v>
      </c>
      <c r="E54" s="101" t="s">
        <v>645</v>
      </c>
      <c r="F54" s="99">
        <v>0.77500000000000002</v>
      </c>
      <c r="H54" s="67"/>
      <c r="I54" s="68"/>
      <c r="K54" s="106"/>
      <c r="L54" s="100"/>
      <c r="M54" s="101"/>
      <c r="N54" s="99"/>
      <c r="O54" s="74"/>
      <c r="P54" s="67"/>
      <c r="Q54" s="68"/>
    </row>
    <row r="55" spans="1:17" x14ac:dyDescent="0.3">
      <c r="C55" s="63">
        <v>51</v>
      </c>
      <c r="D55" s="100" t="s">
        <v>646</v>
      </c>
      <c r="E55" s="101" t="s">
        <v>647</v>
      </c>
      <c r="F55" s="99">
        <v>0.92500000000000004</v>
      </c>
      <c r="H55" s="67"/>
      <c r="I55" s="68"/>
      <c r="K55" s="106"/>
      <c r="L55" s="100"/>
      <c r="M55" s="101"/>
      <c r="N55" s="99"/>
      <c r="O55" s="74"/>
      <c r="P55" s="67"/>
      <c r="Q55" s="68"/>
    </row>
    <row r="56" spans="1:17" x14ac:dyDescent="0.3">
      <c r="C56" s="63">
        <v>52</v>
      </c>
      <c r="D56" s="100" t="s">
        <v>648</v>
      </c>
      <c r="E56" s="101" t="s">
        <v>649</v>
      </c>
      <c r="F56" s="99">
        <v>1.0249999999999999</v>
      </c>
      <c r="H56" s="67"/>
      <c r="I56" s="68"/>
      <c r="K56" s="106"/>
      <c r="L56" s="100"/>
      <c r="M56" s="101"/>
      <c r="N56" s="99"/>
      <c r="O56" s="74"/>
      <c r="P56" s="67"/>
      <c r="Q56" s="68"/>
    </row>
    <row r="57" spans="1:17" x14ac:dyDescent="0.3">
      <c r="C57" s="63">
        <v>53</v>
      </c>
      <c r="D57" s="100" t="s">
        <v>650</v>
      </c>
      <c r="E57" s="101" t="s">
        <v>651</v>
      </c>
      <c r="F57" s="99">
        <v>1.425</v>
      </c>
      <c r="H57" s="67"/>
      <c r="I57" s="68"/>
      <c r="K57" s="106"/>
      <c r="L57" s="100"/>
      <c r="M57" s="101"/>
      <c r="N57" s="99"/>
      <c r="O57" s="74"/>
      <c r="P57" s="67"/>
      <c r="Q57" s="68"/>
    </row>
    <row r="58" spans="1:17" ht="23.15" customHeight="1" x14ac:dyDescent="0.3">
      <c r="C58" s="63">
        <v>54</v>
      </c>
      <c r="D58" s="100" t="s">
        <v>652</v>
      </c>
      <c r="E58" s="101" t="s">
        <v>653</v>
      </c>
      <c r="F58" s="99">
        <v>1.5249999999999999</v>
      </c>
      <c r="H58" s="67"/>
      <c r="I58" s="68"/>
      <c r="K58" s="106"/>
      <c r="L58" s="100"/>
      <c r="M58" s="101"/>
      <c r="N58" s="99"/>
      <c r="O58" s="74"/>
      <c r="P58" s="67"/>
      <c r="Q58" s="68"/>
    </row>
    <row r="59" spans="1:17" x14ac:dyDescent="0.3">
      <c r="C59" s="63">
        <v>55</v>
      </c>
      <c r="D59" s="100" t="s">
        <v>654</v>
      </c>
      <c r="E59" s="101" t="s">
        <v>655</v>
      </c>
      <c r="F59" s="99">
        <v>0.97499999999999998</v>
      </c>
      <c r="H59" s="67"/>
      <c r="I59" s="68"/>
      <c r="K59" s="106"/>
      <c r="L59" s="100"/>
      <c r="M59" s="101"/>
      <c r="N59" s="99"/>
      <c r="O59" s="74"/>
      <c r="P59" s="67"/>
      <c r="Q59" s="68"/>
    </row>
    <row r="60" spans="1:17" x14ac:dyDescent="0.3">
      <c r="C60" s="63">
        <v>56</v>
      </c>
      <c r="D60" s="100" t="s">
        <v>656</v>
      </c>
      <c r="E60" s="101" t="s">
        <v>657</v>
      </c>
      <c r="F60" s="99">
        <v>1.4750000000000001</v>
      </c>
      <c r="H60" s="67"/>
      <c r="I60" s="68"/>
      <c r="K60" s="106"/>
      <c r="L60" s="100"/>
      <c r="M60" s="101"/>
      <c r="N60" s="99"/>
      <c r="O60" s="74"/>
      <c r="P60" s="67"/>
      <c r="Q60" s="68"/>
    </row>
    <row r="61" spans="1:17" x14ac:dyDescent="0.3">
      <c r="A61" s="74"/>
      <c r="B61" s="74"/>
      <c r="C61" s="63">
        <v>57</v>
      </c>
      <c r="D61" s="100" t="s">
        <v>658</v>
      </c>
      <c r="E61" s="101" t="s">
        <v>657</v>
      </c>
      <c r="F61" s="99">
        <v>1.575</v>
      </c>
      <c r="G61" s="74"/>
      <c r="H61" s="68"/>
      <c r="I61" s="68"/>
      <c r="K61" s="106"/>
      <c r="L61" s="100"/>
      <c r="M61" s="101"/>
      <c r="N61" s="99"/>
      <c r="O61" s="74"/>
      <c r="P61" s="67"/>
      <c r="Q61" s="68"/>
    </row>
    <row r="62" spans="1:17" x14ac:dyDescent="0.3">
      <c r="A62" s="74"/>
      <c r="B62" s="74"/>
      <c r="C62" s="63">
        <v>58</v>
      </c>
      <c r="D62" s="100" t="s">
        <v>659</v>
      </c>
      <c r="E62" s="101" t="s">
        <v>660</v>
      </c>
      <c r="F62" s="99">
        <v>0.6</v>
      </c>
      <c r="G62" s="74"/>
      <c r="H62" s="68"/>
      <c r="I62" s="68"/>
      <c r="K62" s="106"/>
      <c r="L62" s="100"/>
      <c r="M62" s="101"/>
      <c r="N62" s="99"/>
      <c r="O62" s="74"/>
      <c r="P62" s="68"/>
      <c r="Q62" s="68"/>
    </row>
    <row r="63" spans="1:17" ht="29.15" customHeight="1" x14ac:dyDescent="0.3">
      <c r="A63" s="74"/>
      <c r="B63" s="74"/>
      <c r="C63" s="63">
        <v>59</v>
      </c>
      <c r="D63" s="100" t="s">
        <v>661</v>
      </c>
      <c r="E63" s="101" t="s">
        <v>662</v>
      </c>
      <c r="F63" s="99">
        <v>0.7</v>
      </c>
      <c r="G63" s="74"/>
      <c r="H63" s="68"/>
      <c r="I63" s="68"/>
      <c r="K63" s="106"/>
      <c r="L63" s="100"/>
      <c r="M63" s="101"/>
      <c r="N63" s="99"/>
      <c r="O63" s="74"/>
      <c r="P63" s="68"/>
      <c r="Q63" s="68"/>
    </row>
    <row r="64" spans="1:17" x14ac:dyDescent="0.3">
      <c r="A64" s="74"/>
      <c r="B64" s="74"/>
      <c r="C64" s="63">
        <v>60</v>
      </c>
      <c r="D64" s="100" t="s">
        <v>663</v>
      </c>
      <c r="E64" s="101" t="s">
        <v>664</v>
      </c>
      <c r="F64" s="99">
        <v>0.625</v>
      </c>
      <c r="G64" s="74"/>
      <c r="H64" s="68"/>
      <c r="I64" s="68"/>
      <c r="K64" s="106"/>
      <c r="L64" s="100"/>
      <c r="M64" s="101"/>
      <c r="N64" s="99"/>
      <c r="O64" s="74"/>
      <c r="P64" s="68"/>
      <c r="Q64" s="68"/>
    </row>
    <row r="65" spans="1:17" x14ac:dyDescent="0.3">
      <c r="A65" s="74"/>
      <c r="B65" s="74"/>
      <c r="C65" s="63">
        <v>61</v>
      </c>
      <c r="D65" s="100" t="s">
        <v>665</v>
      </c>
      <c r="E65" s="101" t="s">
        <v>666</v>
      </c>
      <c r="F65" s="99">
        <v>0.75</v>
      </c>
      <c r="G65" s="74"/>
      <c r="H65" s="68"/>
      <c r="I65" s="68"/>
      <c r="K65" s="106"/>
      <c r="L65" s="100"/>
      <c r="M65" s="101"/>
      <c r="N65" s="99"/>
      <c r="O65" s="74"/>
      <c r="P65" s="68"/>
      <c r="Q65" s="68"/>
    </row>
    <row r="66" spans="1:17" x14ac:dyDescent="0.3">
      <c r="A66" s="74"/>
      <c r="B66" s="74"/>
      <c r="C66" s="63">
        <v>62</v>
      </c>
      <c r="D66" s="100" t="s">
        <v>667</v>
      </c>
      <c r="E66" s="101" t="s">
        <v>668</v>
      </c>
      <c r="F66" s="99">
        <v>0.8</v>
      </c>
      <c r="G66" s="74"/>
      <c r="H66" s="68"/>
      <c r="I66" s="68"/>
      <c r="K66" s="106"/>
      <c r="L66" s="100"/>
      <c r="M66" s="101"/>
      <c r="N66" s="99"/>
      <c r="O66" s="74"/>
      <c r="P66" s="68"/>
      <c r="Q66" s="68"/>
    </row>
    <row r="67" spans="1:17" x14ac:dyDescent="0.3">
      <c r="A67" s="74"/>
      <c r="B67" s="74"/>
      <c r="C67" s="63">
        <v>63</v>
      </c>
      <c r="D67" s="100" t="s">
        <v>669</v>
      </c>
      <c r="E67" s="101" t="s">
        <v>670</v>
      </c>
      <c r="F67" s="99">
        <v>0.9</v>
      </c>
      <c r="G67" s="74"/>
      <c r="H67" s="68"/>
      <c r="I67" s="68"/>
      <c r="K67" s="106"/>
      <c r="L67" s="100"/>
      <c r="M67" s="101"/>
      <c r="N67" s="99"/>
      <c r="O67" s="74"/>
      <c r="P67" s="68"/>
      <c r="Q67" s="68"/>
    </row>
    <row r="68" spans="1:17" x14ac:dyDescent="0.3">
      <c r="C68" s="63">
        <v>64</v>
      </c>
      <c r="D68" s="100" t="s">
        <v>671</v>
      </c>
      <c r="E68" s="101" t="s">
        <v>672</v>
      </c>
      <c r="F68" s="99">
        <v>1.0249999999999999</v>
      </c>
      <c r="H68" s="68"/>
      <c r="I68" s="68"/>
      <c r="K68" s="106"/>
      <c r="L68" s="100"/>
      <c r="M68" s="101"/>
      <c r="N68" s="99"/>
      <c r="O68" s="74"/>
      <c r="P68" s="68"/>
      <c r="Q68" s="68"/>
    </row>
    <row r="69" spans="1:17" x14ac:dyDescent="0.3">
      <c r="C69" s="63">
        <v>65</v>
      </c>
      <c r="D69" s="100" t="s">
        <v>673</v>
      </c>
      <c r="E69" s="101" t="s">
        <v>674</v>
      </c>
      <c r="F69" s="99">
        <v>1.125</v>
      </c>
      <c r="H69" s="68"/>
      <c r="I69" s="68"/>
      <c r="K69" s="107"/>
      <c r="L69" s="62"/>
      <c r="M69" s="69"/>
      <c r="N69" s="81"/>
      <c r="P69" s="68"/>
      <c r="Q69" s="68"/>
    </row>
    <row r="70" spans="1:17" x14ac:dyDescent="0.3">
      <c r="C70" s="63"/>
      <c r="D70" s="108"/>
      <c r="E70" s="109"/>
      <c r="F70" s="116"/>
      <c r="H70" s="68"/>
      <c r="I70" s="68"/>
      <c r="K70" s="107"/>
      <c r="L70" s="62"/>
      <c r="M70" s="69"/>
      <c r="N70" s="81"/>
      <c r="P70" s="68"/>
      <c r="Q70" s="68"/>
    </row>
    <row r="71" spans="1:17" x14ac:dyDescent="0.3">
      <c r="C71" s="63"/>
      <c r="D71" s="100"/>
      <c r="E71" s="101"/>
      <c r="F71" s="99"/>
      <c r="H71" s="67"/>
      <c r="I71" s="85"/>
      <c r="K71" s="107"/>
      <c r="L71" s="62"/>
      <c r="M71" s="69"/>
      <c r="N71" s="81"/>
      <c r="P71" s="67"/>
      <c r="Q71" s="85"/>
    </row>
    <row r="72" spans="1:17" x14ac:dyDescent="0.3">
      <c r="C72" s="63"/>
      <c r="D72" s="100"/>
      <c r="E72" s="101"/>
      <c r="F72" s="99"/>
      <c r="H72" s="67"/>
      <c r="I72" s="85"/>
      <c r="K72" s="107"/>
      <c r="L72" s="62"/>
      <c r="M72" s="69"/>
      <c r="N72" s="81"/>
      <c r="P72" s="67"/>
      <c r="Q72" s="85"/>
    </row>
    <row r="73" spans="1:17" x14ac:dyDescent="0.3">
      <c r="C73" s="63"/>
      <c r="D73" s="100"/>
      <c r="E73" s="101"/>
      <c r="F73" s="99"/>
      <c r="H73" s="67"/>
      <c r="I73" s="85"/>
      <c r="K73" s="107"/>
      <c r="L73" s="62"/>
      <c r="M73" s="69"/>
      <c r="N73" s="81"/>
      <c r="P73" s="67"/>
      <c r="Q73" s="85"/>
    </row>
    <row r="74" spans="1:17" x14ac:dyDescent="0.3">
      <c r="C74" s="63"/>
      <c r="D74" s="100"/>
      <c r="E74" s="101"/>
      <c r="F74" s="99"/>
      <c r="H74" s="67"/>
      <c r="I74" s="85"/>
      <c r="K74" s="107"/>
      <c r="L74" s="62"/>
      <c r="M74" s="69"/>
      <c r="N74" s="81"/>
      <c r="P74" s="67"/>
      <c r="Q74" s="85"/>
    </row>
    <row r="75" spans="1:17" x14ac:dyDescent="0.3">
      <c r="C75" s="63"/>
      <c r="D75" s="100"/>
      <c r="E75" s="101"/>
      <c r="F75" s="99"/>
      <c r="H75" s="67"/>
      <c r="I75" s="85"/>
      <c r="K75" s="107"/>
      <c r="L75" s="62"/>
      <c r="M75" s="69"/>
      <c r="N75" s="81"/>
      <c r="P75" s="67"/>
      <c r="Q75" s="85"/>
    </row>
  </sheetData>
  <sheetProtection algorithmName="SHA-512" hashValue="3vpT6EUfw/Fdm8cMvq7HNRAak5KRv8v9lW0U7MbqY+yP16Sk65O0FvSTiPGJTcD0IZPrNENJhPFPyrpbLGJJvw==" saltValue="450fcaZBA0Va5AoXKG6ogw==" spinCount="100000" sheet="1"/>
  <sortState xmlns:xlrd2="http://schemas.microsoft.com/office/spreadsheetml/2017/richdata2" ref="C5:F75">
    <sortCondition ref="C5:C75"/>
  </sortState>
  <mergeCells count="5">
    <mergeCell ref="A1:Q1"/>
    <mergeCell ref="D3:F3"/>
    <mergeCell ref="H3:I3"/>
    <mergeCell ref="P3:Q3"/>
    <mergeCell ref="L3:M3"/>
  </mergeCells>
  <phoneticPr fontId="33"/>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1BB7A-4EE8-4837-8FB7-C07B07482804}">
  <sheetPr>
    <tabColor theme="4" tint="0.79998168889431442"/>
  </sheetPr>
  <dimension ref="A1:U40"/>
  <sheetViews>
    <sheetView zoomScale="80" zoomScaleNormal="80" workbookViewId="0">
      <selection sqref="A1:S1"/>
    </sheetView>
  </sheetViews>
  <sheetFormatPr defaultColWidth="8.58203125" defaultRowHeight="13" x14ac:dyDescent="0.3"/>
  <cols>
    <col min="1" max="1" width="2.58203125" style="66" customWidth="1"/>
    <col min="2" max="2" width="5.25" style="66" customWidth="1"/>
    <col min="3" max="3" width="10.25" style="66" customWidth="1"/>
    <col min="4" max="4" width="16.75" style="72" customWidth="1"/>
    <col min="5" max="5" width="6.83203125" style="66" customWidth="1"/>
    <col min="6" max="7" width="3.58203125" style="66" customWidth="1"/>
    <col min="8" max="8" width="7" style="66" customWidth="1"/>
    <col min="9" max="9" width="13.58203125" style="66" customWidth="1"/>
    <col min="10" max="10" width="16.75" style="72" customWidth="1"/>
    <col min="11" max="11" width="10.58203125" style="82" customWidth="1"/>
    <col min="12" max="12" width="3.58203125" style="66" customWidth="1"/>
    <col min="13" max="13" width="7.33203125" style="66" customWidth="1"/>
    <col min="14" max="14" width="14.08203125" style="66" customWidth="1"/>
    <col min="15" max="15" width="16.75" style="72" customWidth="1"/>
    <col min="16" max="16" width="10.58203125" style="82" customWidth="1"/>
    <col min="17" max="17" width="3.58203125" style="66" customWidth="1"/>
    <col min="18" max="18" width="7.5" style="79" customWidth="1"/>
    <col min="19" max="19" width="7.5" style="66" customWidth="1"/>
    <col min="20" max="20" width="18.25" style="72" customWidth="1"/>
    <col min="21" max="21" width="10.58203125" style="82" customWidth="1"/>
    <col min="22" max="16384" width="8.58203125" style="66"/>
  </cols>
  <sheetData>
    <row r="1" spans="1:21" ht="35" x14ac:dyDescent="0.25">
      <c r="A1" s="191" t="s">
        <v>675</v>
      </c>
      <c r="B1" s="191"/>
      <c r="C1" s="191"/>
      <c r="D1" s="191"/>
      <c r="E1" s="191"/>
      <c r="F1" s="191"/>
      <c r="G1" s="191"/>
      <c r="H1" s="191"/>
      <c r="I1" s="191"/>
      <c r="J1" s="191"/>
      <c r="K1" s="191"/>
      <c r="L1" s="191"/>
      <c r="M1" s="191"/>
      <c r="N1" s="191"/>
      <c r="O1" s="191"/>
      <c r="P1" s="191"/>
      <c r="Q1" s="191"/>
      <c r="R1" s="191"/>
      <c r="S1" s="191"/>
      <c r="T1" s="191"/>
      <c r="U1" s="191"/>
    </row>
    <row r="3" spans="1:21" ht="18" x14ac:dyDescent="0.4">
      <c r="C3" s="192" t="s">
        <v>81</v>
      </c>
      <c r="D3" s="192"/>
      <c r="E3" s="192"/>
      <c r="I3" s="192" t="s">
        <v>82</v>
      </c>
      <c r="J3" s="192"/>
      <c r="K3" s="192"/>
      <c r="N3" s="192" t="s">
        <v>83</v>
      </c>
      <c r="O3" s="192"/>
      <c r="P3" s="192"/>
      <c r="S3" s="192" t="s">
        <v>84</v>
      </c>
      <c r="T3" s="192"/>
      <c r="U3" s="192"/>
    </row>
    <row r="4" spans="1:21" x14ac:dyDescent="0.3">
      <c r="B4" s="59" t="s">
        <v>300</v>
      </c>
      <c r="C4" s="96" t="s">
        <v>77</v>
      </c>
      <c r="D4" s="59" t="s">
        <v>79</v>
      </c>
      <c r="E4" s="59" t="s">
        <v>87</v>
      </c>
      <c r="H4" s="59" t="s">
        <v>300</v>
      </c>
      <c r="I4" s="96" t="s">
        <v>77</v>
      </c>
      <c r="J4" s="59" t="s">
        <v>79</v>
      </c>
      <c r="K4" s="59" t="s">
        <v>87</v>
      </c>
      <c r="M4" s="59" t="s">
        <v>300</v>
      </c>
      <c r="N4" s="96" t="s">
        <v>77</v>
      </c>
      <c r="O4" s="96" t="s">
        <v>79</v>
      </c>
      <c r="P4" s="96" t="s">
        <v>87</v>
      </c>
      <c r="R4" s="59" t="s">
        <v>300</v>
      </c>
      <c r="S4" s="59" t="s">
        <v>77</v>
      </c>
      <c r="T4" s="59" t="s">
        <v>79</v>
      </c>
      <c r="U4" s="59" t="s">
        <v>87</v>
      </c>
    </row>
    <row r="5" spans="1:21" x14ac:dyDescent="0.3">
      <c r="B5" s="84">
        <v>1</v>
      </c>
      <c r="C5" s="62" t="s">
        <v>676</v>
      </c>
      <c r="D5" s="69" t="s">
        <v>677</v>
      </c>
      <c r="E5" s="63">
        <v>0.2</v>
      </c>
      <c r="H5" s="84">
        <v>1</v>
      </c>
      <c r="I5" s="62" t="s">
        <v>676</v>
      </c>
      <c r="J5" s="69" t="s">
        <v>677</v>
      </c>
      <c r="K5" s="81">
        <v>0.2</v>
      </c>
      <c r="M5" s="84">
        <v>1</v>
      </c>
      <c r="N5" s="62" t="s">
        <v>676</v>
      </c>
      <c r="O5" s="69" t="s">
        <v>677</v>
      </c>
      <c r="P5" s="81">
        <v>0.2</v>
      </c>
      <c r="R5" s="94">
        <v>1</v>
      </c>
      <c r="S5" s="62" t="s">
        <v>676</v>
      </c>
      <c r="T5" s="69" t="s">
        <v>677</v>
      </c>
      <c r="U5" s="81">
        <v>0.2</v>
      </c>
    </row>
    <row r="6" spans="1:21" x14ac:dyDescent="0.3">
      <c r="B6" s="84">
        <v>2</v>
      </c>
      <c r="C6" s="62" t="s">
        <v>678</v>
      </c>
      <c r="D6" s="69" t="s">
        <v>679</v>
      </c>
      <c r="E6" s="63">
        <v>0.05</v>
      </c>
      <c r="H6" s="84">
        <v>2</v>
      </c>
      <c r="I6" s="62" t="s">
        <v>678</v>
      </c>
      <c r="J6" s="69" t="s">
        <v>679</v>
      </c>
      <c r="K6" s="99">
        <v>0.05</v>
      </c>
      <c r="M6" s="84">
        <v>2</v>
      </c>
      <c r="N6" s="62" t="s">
        <v>680</v>
      </c>
      <c r="O6" s="69" t="s">
        <v>681</v>
      </c>
      <c r="P6" s="81">
        <v>0.2</v>
      </c>
      <c r="R6" s="94">
        <v>2</v>
      </c>
      <c r="S6" s="62" t="s">
        <v>678</v>
      </c>
      <c r="T6" s="69" t="s">
        <v>679</v>
      </c>
      <c r="U6" s="99">
        <v>0.05</v>
      </c>
    </row>
    <row r="7" spans="1:21" ht="23.5" customHeight="1" x14ac:dyDescent="0.3">
      <c r="B7" s="93">
        <v>3</v>
      </c>
      <c r="C7" s="100" t="s">
        <v>682</v>
      </c>
      <c r="D7" s="101" t="s">
        <v>683</v>
      </c>
      <c r="E7" s="102">
        <v>0.1</v>
      </c>
      <c r="H7" s="84">
        <v>3</v>
      </c>
      <c r="I7" s="62" t="s">
        <v>684</v>
      </c>
      <c r="J7" s="69" t="s">
        <v>685</v>
      </c>
      <c r="K7" s="99">
        <v>0.1</v>
      </c>
      <c r="M7" s="84">
        <v>2</v>
      </c>
      <c r="N7" s="62" t="s">
        <v>686</v>
      </c>
      <c r="O7" s="69" t="s">
        <v>687</v>
      </c>
      <c r="P7" s="81">
        <v>0.1</v>
      </c>
      <c r="R7" s="94">
        <v>3</v>
      </c>
      <c r="S7" s="62" t="s">
        <v>688</v>
      </c>
      <c r="T7" s="69" t="s">
        <v>689</v>
      </c>
      <c r="U7" s="99">
        <v>0.3</v>
      </c>
    </row>
    <row r="8" spans="1:21" ht="23" x14ac:dyDescent="0.3">
      <c r="B8" s="93">
        <v>3</v>
      </c>
      <c r="C8" s="151" t="s">
        <v>854</v>
      </c>
      <c r="D8" s="101" t="s">
        <v>690</v>
      </c>
      <c r="E8" s="102">
        <v>0.1</v>
      </c>
      <c r="H8" s="84">
        <v>3</v>
      </c>
      <c r="I8" s="62" t="s">
        <v>691</v>
      </c>
      <c r="J8" s="69" t="s">
        <v>692</v>
      </c>
      <c r="K8" s="99">
        <v>0.1</v>
      </c>
      <c r="M8" s="84">
        <v>2</v>
      </c>
      <c r="N8" s="62" t="s">
        <v>693</v>
      </c>
      <c r="O8" s="69" t="s">
        <v>694</v>
      </c>
      <c r="P8" s="81">
        <v>0.4</v>
      </c>
      <c r="R8" s="94">
        <v>4</v>
      </c>
      <c r="S8" s="62" t="s">
        <v>695</v>
      </c>
      <c r="T8" s="69" t="s">
        <v>696</v>
      </c>
      <c r="U8" s="99">
        <v>0.15</v>
      </c>
    </row>
    <row r="9" spans="1:21" ht="23" x14ac:dyDescent="0.3">
      <c r="B9" s="93">
        <v>3</v>
      </c>
      <c r="C9" s="100" t="s">
        <v>697</v>
      </c>
      <c r="D9" s="101" t="s">
        <v>698</v>
      </c>
      <c r="E9" s="102">
        <v>0.15</v>
      </c>
      <c r="H9" s="84">
        <v>4</v>
      </c>
      <c r="I9" s="62" t="s">
        <v>699</v>
      </c>
      <c r="J9" s="69" t="s">
        <v>700</v>
      </c>
      <c r="K9" s="99">
        <v>0.5</v>
      </c>
      <c r="M9" s="84">
        <v>2</v>
      </c>
      <c r="N9" s="62" t="s">
        <v>701</v>
      </c>
      <c r="O9" s="69" t="s">
        <v>702</v>
      </c>
      <c r="P9" s="81">
        <v>1.5</v>
      </c>
      <c r="R9" s="94">
        <v>5</v>
      </c>
      <c r="S9" s="194" t="s">
        <v>853</v>
      </c>
      <c r="T9" s="69" t="s">
        <v>703</v>
      </c>
      <c r="U9" s="99">
        <v>0.3</v>
      </c>
    </row>
    <row r="10" spans="1:21" ht="35.15" customHeight="1" x14ac:dyDescent="0.3">
      <c r="B10" s="93">
        <v>4</v>
      </c>
      <c r="C10" s="100" t="s">
        <v>318</v>
      </c>
      <c r="D10" s="101" t="s">
        <v>704</v>
      </c>
      <c r="E10" s="102">
        <v>0.15</v>
      </c>
      <c r="H10" s="84">
        <v>5</v>
      </c>
      <c r="I10" s="62" t="s">
        <v>705</v>
      </c>
      <c r="J10" s="69" t="s">
        <v>706</v>
      </c>
      <c r="K10" s="99">
        <v>0.1</v>
      </c>
      <c r="M10" s="84">
        <v>4</v>
      </c>
      <c r="N10" s="62" t="s">
        <v>678</v>
      </c>
      <c r="O10" s="69" t="s">
        <v>679</v>
      </c>
      <c r="P10" s="81">
        <v>0.05</v>
      </c>
      <c r="R10" s="94">
        <v>6</v>
      </c>
      <c r="S10" s="62" t="s">
        <v>707</v>
      </c>
      <c r="T10" s="69" t="s">
        <v>708</v>
      </c>
      <c r="U10" s="99">
        <v>0.15</v>
      </c>
    </row>
    <row r="11" spans="1:21" ht="23" x14ac:dyDescent="0.3">
      <c r="B11" s="93">
        <v>5</v>
      </c>
      <c r="C11" s="100" t="s">
        <v>709</v>
      </c>
      <c r="D11" s="101" t="s">
        <v>710</v>
      </c>
      <c r="E11" s="102">
        <v>0.3</v>
      </c>
      <c r="H11" s="84">
        <v>6</v>
      </c>
      <c r="I11" s="62" t="s">
        <v>711</v>
      </c>
      <c r="J11" s="69" t="s">
        <v>712</v>
      </c>
      <c r="K11" s="99">
        <v>0.25</v>
      </c>
      <c r="M11" s="84">
        <v>5</v>
      </c>
      <c r="N11" s="62" t="s">
        <v>713</v>
      </c>
      <c r="O11" s="69" t="s">
        <v>714</v>
      </c>
      <c r="P11" s="81">
        <v>0.1</v>
      </c>
      <c r="R11" s="93">
        <v>6</v>
      </c>
      <c r="S11" s="62" t="s">
        <v>715</v>
      </c>
      <c r="T11" s="69" t="s">
        <v>716</v>
      </c>
      <c r="U11" s="99">
        <v>0.5</v>
      </c>
    </row>
    <row r="12" spans="1:21" ht="38.25" customHeight="1" x14ac:dyDescent="0.3">
      <c r="B12" s="93">
        <v>5</v>
      </c>
      <c r="C12" s="100" t="s">
        <v>717</v>
      </c>
      <c r="D12" s="101" t="s">
        <v>718</v>
      </c>
      <c r="E12" s="102">
        <v>0.6</v>
      </c>
      <c r="H12" s="84">
        <v>7</v>
      </c>
      <c r="I12" s="62" t="s">
        <v>719</v>
      </c>
      <c r="J12" s="69" t="s">
        <v>720</v>
      </c>
      <c r="K12" s="99">
        <v>0.1</v>
      </c>
      <c r="M12" s="84">
        <v>6</v>
      </c>
      <c r="N12" s="62" t="s">
        <v>721</v>
      </c>
      <c r="O12" s="69" t="s">
        <v>722</v>
      </c>
      <c r="P12" s="81">
        <v>0.1</v>
      </c>
      <c r="R12" s="95">
        <v>7</v>
      </c>
      <c r="S12" s="62" t="s">
        <v>723</v>
      </c>
      <c r="T12" s="69" t="s">
        <v>724</v>
      </c>
      <c r="U12" s="99">
        <v>0.2</v>
      </c>
    </row>
    <row r="13" spans="1:21" ht="23" x14ac:dyDescent="0.3">
      <c r="B13" s="93">
        <v>5</v>
      </c>
      <c r="C13" s="100" t="s">
        <v>725</v>
      </c>
      <c r="D13" s="101" t="s">
        <v>726</v>
      </c>
      <c r="E13" s="102">
        <v>0.5</v>
      </c>
      <c r="H13" s="84">
        <v>8</v>
      </c>
      <c r="I13" s="62" t="s">
        <v>727</v>
      </c>
      <c r="J13" s="69" t="s">
        <v>728</v>
      </c>
      <c r="K13" s="81">
        <v>0.3</v>
      </c>
      <c r="M13" s="84">
        <v>7</v>
      </c>
      <c r="N13" s="62" t="s">
        <v>729</v>
      </c>
      <c r="O13" s="69" t="s">
        <v>730</v>
      </c>
      <c r="P13" s="81">
        <v>0.2</v>
      </c>
      <c r="R13" s="95">
        <v>8</v>
      </c>
      <c r="S13" s="62" t="s">
        <v>330</v>
      </c>
      <c r="T13" s="69" t="s">
        <v>731</v>
      </c>
      <c r="U13" s="99">
        <v>0.1</v>
      </c>
    </row>
    <row r="14" spans="1:21" x14ac:dyDescent="0.3">
      <c r="B14" s="93">
        <v>6</v>
      </c>
      <c r="C14" s="100" t="s">
        <v>113</v>
      </c>
      <c r="D14" s="101" t="s">
        <v>732</v>
      </c>
      <c r="E14" s="102">
        <v>2.5000000000000001E-2</v>
      </c>
      <c r="H14" s="84"/>
      <c r="I14" s="62"/>
      <c r="J14" s="69"/>
      <c r="K14" s="81"/>
      <c r="M14" s="84">
        <v>7</v>
      </c>
      <c r="N14" s="62" t="s">
        <v>733</v>
      </c>
      <c r="O14" s="69" t="s">
        <v>734</v>
      </c>
      <c r="P14" s="81">
        <v>0.4</v>
      </c>
      <c r="R14" s="95">
        <v>10</v>
      </c>
      <c r="S14" s="62" t="s">
        <v>735</v>
      </c>
      <c r="T14" s="69" t="s">
        <v>736</v>
      </c>
      <c r="U14" s="99">
        <v>0.05</v>
      </c>
    </row>
    <row r="15" spans="1:21" x14ac:dyDescent="0.3">
      <c r="B15" s="93"/>
      <c r="C15" s="100"/>
      <c r="D15" s="101"/>
      <c r="E15" s="102"/>
      <c r="H15" s="84"/>
      <c r="I15" s="62"/>
      <c r="J15" s="69"/>
      <c r="K15" s="81"/>
      <c r="M15" s="84">
        <v>8</v>
      </c>
      <c r="N15" s="62" t="s">
        <v>737</v>
      </c>
      <c r="O15" s="69" t="s">
        <v>738</v>
      </c>
      <c r="P15" s="81">
        <v>0.2</v>
      </c>
      <c r="R15" s="95">
        <v>10</v>
      </c>
      <c r="S15" s="62" t="s">
        <v>739</v>
      </c>
      <c r="T15" s="69" t="s">
        <v>740</v>
      </c>
      <c r="U15" s="99">
        <v>0.1</v>
      </c>
    </row>
    <row r="16" spans="1:21" x14ac:dyDescent="0.3">
      <c r="B16" s="93"/>
      <c r="C16" s="100"/>
      <c r="D16" s="101"/>
      <c r="E16" s="102"/>
      <c r="H16" s="84"/>
      <c r="I16" s="62"/>
      <c r="J16" s="69"/>
      <c r="K16" s="81"/>
      <c r="M16" s="84">
        <v>9</v>
      </c>
      <c r="N16" s="62" t="s">
        <v>691</v>
      </c>
      <c r="O16" s="69" t="s">
        <v>741</v>
      </c>
      <c r="P16" s="81">
        <v>0.05</v>
      </c>
      <c r="R16" s="95">
        <v>10</v>
      </c>
      <c r="S16" s="62" t="s">
        <v>742</v>
      </c>
      <c r="T16" s="69" t="s">
        <v>743</v>
      </c>
      <c r="U16" s="99">
        <v>0.15</v>
      </c>
    </row>
    <row r="17" spans="2:21" x14ac:dyDescent="0.3">
      <c r="B17" s="84"/>
      <c r="C17" s="62"/>
      <c r="D17" s="69"/>
      <c r="E17" s="63"/>
      <c r="H17" s="84"/>
      <c r="I17" s="62"/>
      <c r="J17" s="69"/>
      <c r="K17" s="81"/>
      <c r="M17" s="84"/>
      <c r="N17" s="62" t="s">
        <v>744</v>
      </c>
      <c r="O17" s="69" t="s">
        <v>745</v>
      </c>
      <c r="P17" s="81">
        <v>0.1</v>
      </c>
      <c r="R17" s="95">
        <v>10</v>
      </c>
      <c r="S17" s="62" t="s">
        <v>746</v>
      </c>
      <c r="T17" s="69" t="s">
        <v>747</v>
      </c>
      <c r="U17" s="99">
        <v>0.3</v>
      </c>
    </row>
    <row r="18" spans="2:21" ht="34.5" x14ac:dyDescent="0.3">
      <c r="B18" s="84"/>
      <c r="C18" s="62"/>
      <c r="D18" s="69"/>
      <c r="E18" s="63"/>
      <c r="H18" s="84"/>
      <c r="I18" s="62"/>
      <c r="J18" s="69"/>
      <c r="K18" s="81"/>
      <c r="M18" s="84">
        <v>10</v>
      </c>
      <c r="N18" s="62" t="s">
        <v>748</v>
      </c>
      <c r="O18" s="69" t="s">
        <v>749</v>
      </c>
      <c r="P18" s="81">
        <v>0.25</v>
      </c>
      <c r="R18" s="95">
        <v>10</v>
      </c>
      <c r="S18" s="62" t="s">
        <v>750</v>
      </c>
      <c r="T18" s="69" t="s">
        <v>751</v>
      </c>
      <c r="U18" s="99">
        <v>0.4</v>
      </c>
    </row>
    <row r="19" spans="2:21" ht="15.65" customHeight="1" x14ac:dyDescent="0.3">
      <c r="B19" s="84"/>
      <c r="C19" s="62"/>
      <c r="D19" s="69"/>
      <c r="E19" s="63"/>
      <c r="H19" s="84"/>
      <c r="I19" s="62"/>
      <c r="J19" s="69"/>
      <c r="K19" s="81"/>
      <c r="M19" s="84"/>
      <c r="N19" s="62"/>
      <c r="O19" s="69"/>
      <c r="P19" s="81"/>
      <c r="R19" s="95">
        <v>10</v>
      </c>
      <c r="S19" s="62" t="s">
        <v>752</v>
      </c>
      <c r="T19" s="69" t="s">
        <v>753</v>
      </c>
      <c r="U19" s="99">
        <v>0.25</v>
      </c>
    </row>
    <row r="20" spans="2:21" ht="26.15" customHeight="1" x14ac:dyDescent="0.3">
      <c r="B20" s="84"/>
      <c r="C20" s="62"/>
      <c r="D20" s="69"/>
      <c r="E20" s="63"/>
      <c r="H20" s="84"/>
      <c r="I20" s="62"/>
      <c r="J20" s="69"/>
      <c r="K20" s="81"/>
      <c r="M20" s="84"/>
      <c r="N20" s="62"/>
      <c r="O20" s="69"/>
      <c r="P20" s="81"/>
      <c r="R20" s="95">
        <v>10</v>
      </c>
      <c r="S20" s="62" t="s">
        <v>754</v>
      </c>
      <c r="T20" s="69" t="s">
        <v>755</v>
      </c>
      <c r="U20" s="99">
        <v>0.2</v>
      </c>
    </row>
    <row r="21" spans="2:21" x14ac:dyDescent="0.3">
      <c r="B21" s="84"/>
      <c r="C21" s="62"/>
      <c r="D21" s="69"/>
      <c r="E21" s="63"/>
      <c r="H21" s="84"/>
      <c r="I21" s="62"/>
      <c r="J21" s="69"/>
      <c r="K21" s="81"/>
      <c r="M21" s="63"/>
      <c r="N21" s="63"/>
      <c r="O21" s="80"/>
      <c r="P21" s="81"/>
      <c r="R21" s="95">
        <v>11</v>
      </c>
      <c r="S21" s="62" t="s">
        <v>756</v>
      </c>
      <c r="T21" s="69" t="s">
        <v>757</v>
      </c>
      <c r="U21" s="99">
        <v>0.2</v>
      </c>
    </row>
    <row r="22" spans="2:21" ht="23.15" customHeight="1" x14ac:dyDescent="0.3">
      <c r="B22" s="84"/>
      <c r="C22" s="62"/>
      <c r="D22" s="69"/>
      <c r="E22" s="63"/>
      <c r="H22" s="84"/>
      <c r="I22" s="62"/>
      <c r="J22" s="69"/>
      <c r="K22" s="81"/>
      <c r="M22" s="63"/>
      <c r="N22" s="63"/>
      <c r="O22" s="80"/>
      <c r="P22" s="81"/>
      <c r="R22" s="95">
        <v>12</v>
      </c>
      <c r="S22" s="62" t="s">
        <v>353</v>
      </c>
      <c r="T22" s="69" t="s">
        <v>758</v>
      </c>
      <c r="U22" s="99">
        <v>0.2</v>
      </c>
    </row>
    <row r="23" spans="2:21" x14ac:dyDescent="0.3">
      <c r="B23" s="84"/>
      <c r="C23" s="62"/>
      <c r="D23" s="69"/>
      <c r="E23" s="63"/>
      <c r="H23" s="84"/>
      <c r="I23" s="62"/>
      <c r="J23" s="69"/>
      <c r="K23" s="81"/>
      <c r="M23" s="63"/>
      <c r="N23" s="63"/>
      <c r="O23" s="80"/>
      <c r="P23" s="81"/>
      <c r="R23" s="93">
        <v>13</v>
      </c>
      <c r="S23" s="62" t="s">
        <v>759</v>
      </c>
      <c r="T23" s="69" t="s">
        <v>760</v>
      </c>
      <c r="U23" s="99">
        <v>7.4999999999999997E-2</v>
      </c>
    </row>
    <row r="24" spans="2:21" ht="32.15" customHeight="1" x14ac:dyDescent="0.3">
      <c r="B24" s="84"/>
      <c r="C24" s="62"/>
      <c r="D24" s="69"/>
      <c r="E24" s="63"/>
      <c r="H24" s="84"/>
      <c r="I24" s="62"/>
      <c r="J24" s="69"/>
      <c r="K24" s="81"/>
      <c r="M24" s="84"/>
      <c r="N24" s="62"/>
      <c r="O24" s="69"/>
      <c r="P24" s="81"/>
      <c r="R24" s="95">
        <v>13</v>
      </c>
      <c r="S24" s="62" t="s">
        <v>761</v>
      </c>
      <c r="T24" s="69" t="s">
        <v>762</v>
      </c>
      <c r="U24" s="99">
        <v>0.05</v>
      </c>
    </row>
    <row r="25" spans="2:21" x14ac:dyDescent="0.3">
      <c r="B25" s="84"/>
      <c r="C25" s="62"/>
      <c r="D25" s="69"/>
      <c r="E25" s="63"/>
      <c r="H25" s="84"/>
      <c r="I25" s="62"/>
      <c r="J25" s="69"/>
      <c r="K25" s="81"/>
      <c r="M25" s="84"/>
      <c r="N25" s="62"/>
      <c r="O25" s="69"/>
      <c r="P25" s="81"/>
      <c r="R25" s="95">
        <v>14</v>
      </c>
      <c r="S25" s="62" t="s">
        <v>763</v>
      </c>
      <c r="T25" s="69" t="s">
        <v>764</v>
      </c>
      <c r="U25" s="99">
        <v>0.05</v>
      </c>
    </row>
    <row r="26" spans="2:21" ht="23.5" customHeight="1" x14ac:dyDescent="0.3">
      <c r="B26" s="84"/>
      <c r="C26" s="62"/>
      <c r="D26" s="69"/>
      <c r="E26" s="63"/>
      <c r="H26" s="84"/>
      <c r="I26" s="62"/>
      <c r="J26" s="69"/>
      <c r="K26" s="81"/>
      <c r="M26" s="84"/>
      <c r="N26" s="62"/>
      <c r="O26" s="69"/>
      <c r="P26" s="81"/>
      <c r="R26" s="95">
        <v>14</v>
      </c>
      <c r="S26" s="62" t="s">
        <v>765</v>
      </c>
      <c r="T26" s="69" t="s">
        <v>766</v>
      </c>
      <c r="U26" s="99">
        <v>0.1</v>
      </c>
    </row>
    <row r="27" spans="2:21" x14ac:dyDescent="0.3">
      <c r="B27" s="84"/>
      <c r="C27" s="62"/>
      <c r="D27" s="69"/>
      <c r="E27" s="63"/>
      <c r="H27" s="84"/>
      <c r="I27" s="62"/>
      <c r="J27" s="69"/>
      <c r="K27" s="81"/>
      <c r="M27" s="84"/>
      <c r="N27" s="62"/>
      <c r="O27" s="69"/>
      <c r="P27" s="81"/>
      <c r="R27" s="95">
        <v>15</v>
      </c>
      <c r="S27" s="62" t="s">
        <v>767</v>
      </c>
      <c r="T27" s="69" t="s">
        <v>768</v>
      </c>
      <c r="U27" s="99">
        <v>0.2</v>
      </c>
    </row>
    <row r="28" spans="2:21" ht="27.65" customHeight="1" x14ac:dyDescent="0.3">
      <c r="B28" s="84"/>
      <c r="C28" s="62"/>
      <c r="D28" s="69"/>
      <c r="E28" s="63"/>
      <c r="H28" s="84"/>
      <c r="I28" s="62"/>
      <c r="J28" s="69"/>
      <c r="K28" s="81"/>
      <c r="M28" s="84"/>
      <c r="N28" s="62"/>
      <c r="O28" s="69"/>
      <c r="P28" s="81"/>
      <c r="R28" s="95">
        <v>16</v>
      </c>
      <c r="S28" s="62" t="s">
        <v>769</v>
      </c>
      <c r="T28" s="69" t="s">
        <v>770</v>
      </c>
      <c r="U28" s="99">
        <v>0.3</v>
      </c>
    </row>
    <row r="29" spans="2:21" x14ac:dyDescent="0.3">
      <c r="B29" s="84"/>
      <c r="C29" s="62"/>
      <c r="D29" s="69"/>
      <c r="E29" s="63"/>
      <c r="H29" s="84"/>
      <c r="I29" s="62"/>
      <c r="J29" s="69"/>
      <c r="K29" s="81"/>
      <c r="M29" s="84"/>
      <c r="N29" s="62"/>
      <c r="O29" s="69"/>
      <c r="P29" s="81"/>
      <c r="R29" s="95"/>
      <c r="S29" s="62"/>
      <c r="T29" s="69"/>
      <c r="U29" s="99"/>
    </row>
    <row r="30" spans="2:21" x14ac:dyDescent="0.3">
      <c r="B30" s="84"/>
      <c r="C30" s="62"/>
      <c r="D30" s="69"/>
      <c r="E30" s="63"/>
      <c r="H30" s="84"/>
      <c r="I30" s="62"/>
      <c r="J30" s="69"/>
      <c r="K30" s="81"/>
      <c r="M30" s="84"/>
      <c r="N30" s="62"/>
      <c r="O30" s="69"/>
      <c r="P30" s="81"/>
      <c r="R30" s="95"/>
      <c r="S30" s="62"/>
      <c r="T30" s="69"/>
      <c r="U30" s="81"/>
    </row>
    <row r="31" spans="2:21" x14ac:dyDescent="0.3">
      <c r="B31" s="84"/>
      <c r="C31" s="62"/>
      <c r="D31" s="69"/>
      <c r="E31" s="63"/>
      <c r="H31" s="84"/>
      <c r="I31" s="62"/>
      <c r="J31" s="69"/>
      <c r="K31" s="81"/>
      <c r="M31" s="84"/>
      <c r="N31" s="62"/>
      <c r="O31" s="69"/>
      <c r="P31" s="81"/>
      <c r="R31" s="95"/>
      <c r="S31" s="62"/>
      <c r="T31" s="69"/>
      <c r="U31" s="81"/>
    </row>
    <row r="32" spans="2:21" x14ac:dyDescent="0.3">
      <c r="B32" s="84"/>
      <c r="C32" s="62"/>
      <c r="D32" s="69"/>
      <c r="E32" s="63"/>
      <c r="H32" s="84"/>
      <c r="I32" s="62"/>
      <c r="J32" s="69"/>
      <c r="K32" s="81"/>
      <c r="M32" s="84"/>
      <c r="N32" s="62"/>
      <c r="O32" s="69"/>
      <c r="P32" s="81"/>
      <c r="R32" s="93"/>
      <c r="S32" s="62"/>
      <c r="T32" s="69"/>
      <c r="U32" s="81"/>
    </row>
    <row r="33" spans="2:21" x14ac:dyDescent="0.3">
      <c r="B33" s="84"/>
      <c r="C33" s="62"/>
      <c r="D33" s="69"/>
      <c r="E33" s="63"/>
      <c r="H33" s="84"/>
      <c r="I33" s="62"/>
      <c r="J33" s="69"/>
      <c r="K33" s="81"/>
      <c r="M33" s="84"/>
      <c r="N33" s="62"/>
      <c r="O33" s="69"/>
      <c r="P33" s="81"/>
      <c r="R33" s="95"/>
      <c r="S33" s="62"/>
      <c r="T33" s="69"/>
      <c r="U33" s="81"/>
    </row>
    <row r="34" spans="2:21" x14ac:dyDescent="0.3">
      <c r="B34" s="84"/>
      <c r="C34" s="62"/>
      <c r="D34" s="69"/>
      <c r="E34" s="63"/>
      <c r="H34" s="84"/>
      <c r="I34" s="62"/>
      <c r="J34" s="69"/>
      <c r="K34" s="81"/>
      <c r="M34" s="84"/>
      <c r="N34" s="62"/>
      <c r="O34" s="69"/>
      <c r="P34" s="81"/>
      <c r="R34" s="95"/>
      <c r="S34" s="62"/>
      <c r="T34" s="69"/>
      <c r="U34" s="81"/>
    </row>
    <row r="35" spans="2:21" x14ac:dyDescent="0.3">
      <c r="B35" s="84"/>
      <c r="C35" s="62"/>
      <c r="D35" s="69"/>
      <c r="E35" s="63"/>
      <c r="H35" s="84"/>
      <c r="I35" s="62"/>
      <c r="J35" s="69"/>
      <c r="K35" s="81"/>
      <c r="M35" s="63"/>
      <c r="N35" s="62"/>
      <c r="O35" s="69"/>
      <c r="P35" s="81"/>
      <c r="R35" s="95"/>
      <c r="S35" s="62"/>
      <c r="T35" s="69"/>
      <c r="U35" s="81"/>
    </row>
    <row r="36" spans="2:21" x14ac:dyDescent="0.3">
      <c r="B36" s="84"/>
      <c r="C36" s="62"/>
      <c r="D36" s="69"/>
      <c r="E36" s="63"/>
      <c r="H36" s="84"/>
      <c r="I36" s="62"/>
      <c r="J36" s="69"/>
      <c r="K36" s="81"/>
      <c r="M36" s="63"/>
      <c r="N36" s="62"/>
      <c r="O36" s="69"/>
      <c r="P36" s="81"/>
      <c r="R36" s="94"/>
      <c r="S36" s="62"/>
      <c r="T36" s="69"/>
      <c r="U36" s="81"/>
    </row>
    <row r="37" spans="2:21" x14ac:dyDescent="0.3">
      <c r="B37" s="84"/>
      <c r="C37" s="62"/>
      <c r="D37" s="69"/>
      <c r="E37" s="63"/>
      <c r="H37" s="84"/>
      <c r="I37" s="62"/>
      <c r="J37" s="69"/>
      <c r="K37" s="81"/>
      <c r="M37" s="63"/>
      <c r="N37" s="62"/>
      <c r="O37" s="69"/>
      <c r="P37" s="81"/>
      <c r="R37" s="94"/>
      <c r="S37" s="62"/>
      <c r="T37" s="69"/>
      <c r="U37" s="81"/>
    </row>
    <row r="38" spans="2:21" x14ac:dyDescent="0.3">
      <c r="B38" s="84"/>
      <c r="C38" s="62"/>
      <c r="D38" s="69"/>
      <c r="E38" s="63"/>
      <c r="H38" s="84"/>
      <c r="I38" s="62"/>
      <c r="J38" s="69"/>
      <c r="K38" s="81"/>
      <c r="M38" s="63"/>
      <c r="N38" s="62"/>
      <c r="O38" s="69"/>
      <c r="P38" s="81"/>
      <c r="R38" s="94"/>
      <c r="S38" s="62"/>
      <c r="T38" s="69"/>
      <c r="U38" s="81"/>
    </row>
    <row r="39" spans="2:21" x14ac:dyDescent="0.3">
      <c r="B39" s="84"/>
      <c r="C39" s="62"/>
      <c r="D39" s="69"/>
      <c r="E39" s="63"/>
      <c r="H39" s="84"/>
      <c r="I39" s="62"/>
      <c r="J39" s="69"/>
      <c r="K39" s="81"/>
      <c r="M39" s="63"/>
      <c r="N39" s="62"/>
      <c r="O39" s="69"/>
      <c r="P39" s="81"/>
      <c r="R39" s="93"/>
      <c r="S39" s="62"/>
      <c r="T39" s="69"/>
      <c r="U39" s="81"/>
    </row>
    <row r="40" spans="2:21" x14ac:dyDescent="0.3">
      <c r="B40" s="84"/>
      <c r="C40" s="62"/>
      <c r="D40" s="69"/>
      <c r="E40" s="63"/>
      <c r="H40" s="84"/>
      <c r="I40" s="62"/>
      <c r="J40" s="69"/>
      <c r="K40" s="81"/>
      <c r="M40" s="63"/>
      <c r="N40" s="62"/>
      <c r="O40" s="69"/>
      <c r="P40" s="81"/>
      <c r="R40" s="94"/>
      <c r="S40" s="62"/>
      <c r="T40" s="69"/>
      <c r="U40" s="81"/>
    </row>
  </sheetData>
  <sheetProtection algorithmName="SHA-512" hashValue="e835sHeN7C8+bWrcBR3skoqN/aX8BjjQ3Rs74Ep0sVy8YR2pu70qwB8OD174zynO6twOTjUUsnFauW7t/73Q2A==" saltValue="jnHNtuOqGxaO8Dk+S08NeA==" spinCount="100000" sheet="1"/>
  <mergeCells count="6">
    <mergeCell ref="C3:E3"/>
    <mergeCell ref="I3:K3"/>
    <mergeCell ref="N3:P3"/>
    <mergeCell ref="S3:U3"/>
    <mergeCell ref="A1:S1"/>
    <mergeCell ref="T1:U1"/>
  </mergeCells>
  <phoneticPr fontId="33"/>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96DD6-B180-4955-A890-9A444EFD5B81}">
  <sheetPr>
    <tabColor theme="4" tint="0.79998168889431442"/>
  </sheetPr>
  <dimension ref="B1:D39"/>
  <sheetViews>
    <sheetView workbookViewId="0">
      <selection activeCell="A3" sqref="A3"/>
    </sheetView>
  </sheetViews>
  <sheetFormatPr defaultColWidth="8.58203125" defaultRowHeight="15.5" x14ac:dyDescent="0.35"/>
  <cols>
    <col min="1" max="1" width="5.58203125" style="1" customWidth="1"/>
    <col min="2" max="2" width="21.83203125" style="1" customWidth="1"/>
    <col min="3" max="3" width="12.08203125" style="55" customWidth="1"/>
    <col min="4" max="4" width="11.83203125" style="1" customWidth="1"/>
    <col min="5" max="16384" width="8.58203125" style="1"/>
  </cols>
  <sheetData>
    <row r="1" spans="2:4" ht="35" x14ac:dyDescent="0.7">
      <c r="C1" s="90" t="s">
        <v>822</v>
      </c>
    </row>
    <row r="2" spans="2:4" x14ac:dyDescent="0.35">
      <c r="B2" s="130" t="s">
        <v>821</v>
      </c>
      <c r="C2" s="55" t="s">
        <v>823</v>
      </c>
      <c r="D2" s="55" t="s">
        <v>824</v>
      </c>
    </row>
    <row r="3" spans="2:4" x14ac:dyDescent="0.35">
      <c r="B3" s="88" t="s">
        <v>771</v>
      </c>
      <c r="C3" s="89" t="s">
        <v>772</v>
      </c>
      <c r="D3" s="89" t="s">
        <v>773</v>
      </c>
    </row>
    <row r="4" spans="2:4" x14ac:dyDescent="0.35">
      <c r="B4" s="86" t="s">
        <v>774</v>
      </c>
      <c r="C4" s="87">
        <v>1</v>
      </c>
      <c r="D4" s="87">
        <v>1</v>
      </c>
    </row>
    <row r="5" spans="2:4" x14ac:dyDescent="0.35">
      <c r="B5" s="86" t="s">
        <v>775</v>
      </c>
      <c r="C5" s="87">
        <v>1</v>
      </c>
      <c r="D5" s="87">
        <v>1</v>
      </c>
    </row>
    <row r="6" spans="2:4" x14ac:dyDescent="0.35">
      <c r="B6" s="86" t="s">
        <v>776</v>
      </c>
      <c r="C6" s="87">
        <v>0</v>
      </c>
      <c r="D6" s="87">
        <v>0</v>
      </c>
    </row>
    <row r="7" spans="2:4" x14ac:dyDescent="0.35">
      <c r="B7" s="86" t="s">
        <v>777</v>
      </c>
      <c r="C7" s="87">
        <v>1</v>
      </c>
      <c r="D7" s="87">
        <v>1</v>
      </c>
    </row>
    <row r="8" spans="2:4" x14ac:dyDescent="0.35">
      <c r="B8" s="86" t="s">
        <v>778</v>
      </c>
      <c r="C8" s="87">
        <v>1</v>
      </c>
      <c r="D8" s="87">
        <v>0</v>
      </c>
    </row>
    <row r="9" spans="2:4" x14ac:dyDescent="0.35">
      <c r="B9" s="86" t="s">
        <v>779</v>
      </c>
      <c r="C9" s="87">
        <v>1</v>
      </c>
      <c r="D9" s="87">
        <v>0</v>
      </c>
    </row>
    <row r="10" spans="2:4" x14ac:dyDescent="0.35">
      <c r="B10" s="86" t="s">
        <v>780</v>
      </c>
      <c r="C10" s="87">
        <v>0</v>
      </c>
      <c r="D10" s="87">
        <v>0</v>
      </c>
    </row>
    <row r="11" spans="2:4" x14ac:dyDescent="0.35">
      <c r="B11" s="86" t="s">
        <v>781</v>
      </c>
      <c r="C11" s="87">
        <v>1</v>
      </c>
      <c r="D11" s="87">
        <v>0</v>
      </c>
    </row>
    <row r="12" spans="2:4" x14ac:dyDescent="0.35">
      <c r="B12" s="86" t="s">
        <v>782</v>
      </c>
      <c r="C12" s="87">
        <v>1</v>
      </c>
      <c r="D12" s="87">
        <v>0</v>
      </c>
    </row>
    <row r="13" spans="2:4" x14ac:dyDescent="0.35">
      <c r="B13" s="86" t="s">
        <v>783</v>
      </c>
      <c r="C13" s="87">
        <v>1</v>
      </c>
      <c r="D13" s="87">
        <v>1</v>
      </c>
    </row>
    <row r="14" spans="2:4" x14ac:dyDescent="0.35">
      <c r="B14" s="86" t="s">
        <v>784</v>
      </c>
      <c r="C14" s="87">
        <v>0</v>
      </c>
      <c r="D14" s="87">
        <v>0</v>
      </c>
    </row>
    <row r="15" spans="2:4" x14ac:dyDescent="0.35">
      <c r="B15" s="86" t="s">
        <v>785</v>
      </c>
      <c r="C15" s="87">
        <v>1</v>
      </c>
      <c r="D15" s="87">
        <v>1</v>
      </c>
    </row>
    <row r="16" spans="2:4" x14ac:dyDescent="0.35">
      <c r="B16" s="86" t="s">
        <v>786</v>
      </c>
      <c r="C16" s="87">
        <v>1</v>
      </c>
      <c r="D16" s="87">
        <v>1</v>
      </c>
    </row>
    <row r="17" spans="2:4" x14ac:dyDescent="0.35">
      <c r="B17" s="86" t="s">
        <v>787</v>
      </c>
      <c r="C17" s="87">
        <v>1</v>
      </c>
      <c r="D17" s="87">
        <v>0</v>
      </c>
    </row>
    <row r="18" spans="2:4" x14ac:dyDescent="0.35">
      <c r="B18" s="86" t="s">
        <v>788</v>
      </c>
      <c r="C18" s="87">
        <v>0</v>
      </c>
      <c r="D18" s="87">
        <v>0</v>
      </c>
    </row>
    <row r="19" spans="2:4" x14ac:dyDescent="0.35">
      <c r="B19" s="86" t="s">
        <v>789</v>
      </c>
      <c r="C19" s="87">
        <v>1</v>
      </c>
      <c r="D19" s="87">
        <v>0</v>
      </c>
    </row>
    <row r="20" spans="2:4" x14ac:dyDescent="0.35">
      <c r="B20" s="86" t="s">
        <v>790</v>
      </c>
      <c r="C20" s="87">
        <v>1</v>
      </c>
      <c r="D20" s="87">
        <v>0</v>
      </c>
    </row>
    <row r="21" spans="2:4" x14ac:dyDescent="0.35">
      <c r="B21" s="86" t="s">
        <v>791</v>
      </c>
      <c r="C21" s="87">
        <v>1</v>
      </c>
      <c r="D21" s="87">
        <v>0</v>
      </c>
    </row>
    <row r="22" spans="2:4" x14ac:dyDescent="0.35">
      <c r="B22" s="86" t="s">
        <v>792</v>
      </c>
      <c r="C22" s="87">
        <v>1</v>
      </c>
      <c r="D22" s="87">
        <v>1</v>
      </c>
    </row>
    <row r="23" spans="2:4" x14ac:dyDescent="0.35">
      <c r="B23" s="86" t="s">
        <v>793</v>
      </c>
      <c r="C23" s="87">
        <v>1</v>
      </c>
      <c r="D23" s="87">
        <v>1</v>
      </c>
    </row>
    <row r="24" spans="2:4" x14ac:dyDescent="0.35">
      <c r="B24" s="86" t="s">
        <v>794</v>
      </c>
      <c r="C24" s="87">
        <v>0</v>
      </c>
      <c r="D24" s="87">
        <v>0</v>
      </c>
    </row>
    <row r="25" spans="2:4" x14ac:dyDescent="0.35">
      <c r="B25" s="86" t="s">
        <v>795</v>
      </c>
      <c r="C25" s="87">
        <v>1</v>
      </c>
      <c r="D25" s="87">
        <v>1</v>
      </c>
    </row>
    <row r="26" spans="2:4" x14ac:dyDescent="0.35">
      <c r="B26" s="86" t="s">
        <v>796</v>
      </c>
      <c r="C26" s="87">
        <v>1</v>
      </c>
      <c r="D26" s="87">
        <v>0</v>
      </c>
    </row>
    <row r="27" spans="2:4" x14ac:dyDescent="0.35">
      <c r="B27" s="86" t="s">
        <v>797</v>
      </c>
      <c r="C27" s="87">
        <v>1</v>
      </c>
      <c r="D27" s="87">
        <v>0</v>
      </c>
    </row>
    <row r="28" spans="2:4" x14ac:dyDescent="0.35">
      <c r="B28" s="86" t="s">
        <v>798</v>
      </c>
      <c r="C28" s="87">
        <v>0</v>
      </c>
      <c r="D28" s="87">
        <v>0</v>
      </c>
    </row>
    <row r="29" spans="2:4" x14ac:dyDescent="0.35">
      <c r="B29" s="86" t="s">
        <v>799</v>
      </c>
      <c r="C29" s="87">
        <v>1</v>
      </c>
      <c r="D29" s="87">
        <v>0</v>
      </c>
    </row>
    <row r="30" spans="2:4" x14ac:dyDescent="0.35">
      <c r="B30" s="86" t="s">
        <v>800</v>
      </c>
      <c r="C30" s="87">
        <v>1</v>
      </c>
      <c r="D30" s="87">
        <v>0</v>
      </c>
    </row>
    <row r="31" spans="2:4" x14ac:dyDescent="0.35">
      <c r="B31" s="86" t="s">
        <v>801</v>
      </c>
      <c r="C31" s="87">
        <v>1</v>
      </c>
      <c r="D31" s="87">
        <v>1</v>
      </c>
    </row>
    <row r="32" spans="2:4" x14ac:dyDescent="0.35">
      <c r="B32" s="86" t="s">
        <v>802</v>
      </c>
      <c r="C32" s="87">
        <v>0</v>
      </c>
      <c r="D32" s="87">
        <v>0</v>
      </c>
    </row>
    <row r="33" spans="2:4" x14ac:dyDescent="0.35">
      <c r="B33" s="86" t="s">
        <v>803</v>
      </c>
      <c r="C33" s="87">
        <v>1</v>
      </c>
      <c r="D33" s="87">
        <v>1</v>
      </c>
    </row>
    <row r="34" spans="2:4" x14ac:dyDescent="0.35">
      <c r="B34" s="86" t="s">
        <v>804</v>
      </c>
      <c r="C34" s="87">
        <v>1</v>
      </c>
      <c r="D34" s="87">
        <v>1</v>
      </c>
    </row>
    <row r="35" spans="2:4" x14ac:dyDescent="0.35">
      <c r="B35" s="86" t="s">
        <v>805</v>
      </c>
      <c r="C35" s="87">
        <v>1</v>
      </c>
      <c r="D35" s="87">
        <v>0</v>
      </c>
    </row>
    <row r="36" spans="2:4" x14ac:dyDescent="0.35">
      <c r="B36" s="86" t="s">
        <v>806</v>
      </c>
      <c r="C36" s="87">
        <v>1</v>
      </c>
      <c r="D36" s="87">
        <v>0</v>
      </c>
    </row>
    <row r="37" spans="2:4" x14ac:dyDescent="0.35">
      <c r="B37" s="86" t="s">
        <v>807</v>
      </c>
      <c r="C37" s="87">
        <v>1</v>
      </c>
      <c r="D37" s="87">
        <v>0</v>
      </c>
    </row>
    <row r="38" spans="2:4" x14ac:dyDescent="0.35">
      <c r="B38" s="86" t="s">
        <v>808</v>
      </c>
      <c r="C38" s="87">
        <v>1</v>
      </c>
      <c r="D38" s="87">
        <v>0</v>
      </c>
    </row>
    <row r="39" spans="2:4" x14ac:dyDescent="0.35">
      <c r="B39" s="86" t="s">
        <v>809</v>
      </c>
      <c r="C39" s="87">
        <v>1</v>
      </c>
      <c r="D39" s="87">
        <v>0</v>
      </c>
    </row>
  </sheetData>
  <sheetProtection algorithmName="SHA-512" hashValue="hoc85OdAxSW+9J1ASbYZ12nZf2PG0jgPr0MTOM11NxvHp8NvhqdlKMSDm6QWIDhb+Q0T9HXZ5CIcbh5uUX98Zw==" saltValue="4cFFDKfxlC4Yz71zPQZ0uw==" spinCount="100000" sheet="1" objects="1" scenarios="1"/>
  <phoneticPr fontId="33"/>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101</vt:i4>
      </vt:variant>
    </vt:vector>
  </HeadingPairs>
  <TitlesOfParts>
    <vt:vector size="116" baseType="lpstr">
      <vt:lpstr>アクロ計算表 (入力用)</vt:lpstr>
      <vt:lpstr>使い方</vt:lpstr>
      <vt:lpstr>登録</vt:lpstr>
      <vt:lpstr>アクロ計算表（サンプル）</vt:lpstr>
      <vt:lpstr>How to use</vt:lpstr>
      <vt:lpstr>ACRO CALCULATOR</vt:lpstr>
      <vt:lpstr>Construction DD</vt:lpstr>
      <vt:lpstr>Connection DD</vt:lpstr>
      <vt:lpstr>Directions DD</vt:lpstr>
      <vt:lpstr>Position1 DD</vt:lpstr>
      <vt:lpstr>Position2 DD</vt:lpstr>
      <vt:lpstr>Rotation Base DD</vt:lpstr>
      <vt:lpstr>Rotation Plane DD</vt:lpstr>
      <vt:lpstr>Bonus DD</vt:lpstr>
      <vt:lpstr>Requirements</vt:lpstr>
      <vt:lpstr>Bon1_A</vt:lpstr>
      <vt:lpstr>Bon1_B</vt:lpstr>
      <vt:lpstr>Bon1_C</vt:lpstr>
      <vt:lpstr>Bon1_P</vt:lpstr>
      <vt:lpstr>Bon1DD_A</vt:lpstr>
      <vt:lpstr>Bon1DD_B</vt:lpstr>
      <vt:lpstr>Bon1DD_C</vt:lpstr>
      <vt:lpstr>Bon1DD_P</vt:lpstr>
      <vt:lpstr>Bon1Not_A</vt:lpstr>
      <vt:lpstr>Bon1Not_B</vt:lpstr>
      <vt:lpstr>Bon1Not_C</vt:lpstr>
      <vt:lpstr>Bon1Not_P</vt:lpstr>
      <vt:lpstr>Bon1Var_A</vt:lpstr>
      <vt:lpstr>Bon1Var_B</vt:lpstr>
      <vt:lpstr>Bon1Var_C</vt:lpstr>
      <vt:lpstr>Bon1Var_P</vt:lpstr>
      <vt:lpstr>Conn_A</vt:lpstr>
      <vt:lpstr>Conn_B</vt:lpstr>
      <vt:lpstr>Conn_C</vt:lpstr>
      <vt:lpstr>Conn_P</vt:lpstr>
      <vt:lpstr>ConnDD_A</vt:lpstr>
      <vt:lpstr>ConnDD_B</vt:lpstr>
      <vt:lpstr>ConnDD_C</vt:lpstr>
      <vt:lpstr>ConnDD_P</vt:lpstr>
      <vt:lpstr>ConnNot_B</vt:lpstr>
      <vt:lpstr>ConnNot_P</vt:lpstr>
      <vt:lpstr>Cons_A</vt:lpstr>
      <vt:lpstr>Cons_B</vt:lpstr>
      <vt:lpstr>Cons_C</vt:lpstr>
      <vt:lpstr>Cons_P</vt:lpstr>
      <vt:lpstr>ConsDD_A</vt:lpstr>
      <vt:lpstr>ConsDD_B</vt:lpstr>
      <vt:lpstr>ConsDD_C</vt:lpstr>
      <vt:lpstr>ConsDD_P</vt:lpstr>
      <vt:lpstr>ConsNot_A</vt:lpstr>
      <vt:lpstr>ConsNot_B</vt:lpstr>
      <vt:lpstr>ConsNot_C</vt:lpstr>
      <vt:lpstr>ConsNot_P</vt:lpstr>
      <vt:lpstr>Dir_A</vt:lpstr>
      <vt:lpstr>Dir_B</vt:lpstr>
      <vt:lpstr>Dir_C</vt:lpstr>
      <vt:lpstr>Dir_P</vt:lpstr>
      <vt:lpstr>DirDD_A</vt:lpstr>
      <vt:lpstr>DirDD_B</vt:lpstr>
      <vt:lpstr>DirDD_C</vt:lpstr>
      <vt:lpstr>DirDD_P</vt:lpstr>
      <vt:lpstr>DirNot_A</vt:lpstr>
      <vt:lpstr>DirNot_C</vt:lpstr>
      <vt:lpstr>Pos1_A</vt:lpstr>
      <vt:lpstr>Pos1_B</vt:lpstr>
      <vt:lpstr>Pos1_C</vt:lpstr>
      <vt:lpstr>Pos1_P</vt:lpstr>
      <vt:lpstr>Pos1DD_A</vt:lpstr>
      <vt:lpstr>Pos1DD_B</vt:lpstr>
      <vt:lpstr>Pos1DD_C</vt:lpstr>
      <vt:lpstr>Pos1DD_P</vt:lpstr>
      <vt:lpstr>Pos1Not_A</vt:lpstr>
      <vt:lpstr>Pos1Not_B</vt:lpstr>
      <vt:lpstr>Pos1Not_C</vt:lpstr>
      <vt:lpstr>Pos1Not_P</vt:lpstr>
      <vt:lpstr>Pos1Var_A</vt:lpstr>
      <vt:lpstr>Pos1Var_B</vt:lpstr>
      <vt:lpstr>Pos1Var_C</vt:lpstr>
      <vt:lpstr>Pos1Var_P</vt:lpstr>
      <vt:lpstr>Pos2_A</vt:lpstr>
      <vt:lpstr>Pos2_B</vt:lpstr>
      <vt:lpstr>Pos2_C</vt:lpstr>
      <vt:lpstr>Pos2_P</vt:lpstr>
      <vt:lpstr>Pos2DD_A</vt:lpstr>
      <vt:lpstr>Pos2DD_B</vt:lpstr>
      <vt:lpstr>Pos2DD_C</vt:lpstr>
      <vt:lpstr>Pos2DD_P</vt:lpstr>
      <vt:lpstr>Pos2Not_A</vt:lpstr>
      <vt:lpstr>Pos2Not_B</vt:lpstr>
      <vt:lpstr>Pos2Not_C</vt:lpstr>
      <vt:lpstr>Pos2Not_P</vt:lpstr>
      <vt:lpstr>Pos2Var_A</vt:lpstr>
      <vt:lpstr>Pos2Var_B</vt:lpstr>
      <vt:lpstr>Pos2Var_C</vt:lpstr>
      <vt:lpstr>Pos2Var_P</vt:lpstr>
      <vt:lpstr>Rot_A</vt:lpstr>
      <vt:lpstr>Rot_B</vt:lpstr>
      <vt:lpstr>Rot_C</vt:lpstr>
      <vt:lpstr>Rot_P</vt:lpstr>
      <vt:lpstr>RotB_A</vt:lpstr>
      <vt:lpstr>RotB_B</vt:lpstr>
      <vt:lpstr>RotB_C</vt:lpstr>
      <vt:lpstr>RotB_P</vt:lpstr>
      <vt:lpstr>RotBDD_A</vt:lpstr>
      <vt:lpstr>RotBDD_B</vt:lpstr>
      <vt:lpstr>RotBDD_C</vt:lpstr>
      <vt:lpstr>RotBDD_P</vt:lpstr>
      <vt:lpstr>RotBNot_B</vt:lpstr>
      <vt:lpstr>RotBNot_C</vt:lpstr>
      <vt:lpstr>RotBNot_P</vt:lpstr>
      <vt:lpstr>RotDD_A</vt:lpstr>
      <vt:lpstr>RotDD_B</vt:lpstr>
      <vt:lpstr>RotDD_C</vt:lpstr>
      <vt:lpstr>RotDD_P</vt:lpstr>
      <vt:lpstr>RotNot_A</vt:lpstr>
      <vt:lpstr>RotNot_C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ＡＳ委員会競技部</dc:creator>
  <cp:keywords/>
  <dc:description/>
  <cp:lastModifiedBy>競技部 ＡＳ委員会</cp:lastModifiedBy>
  <cp:revision/>
  <dcterms:created xsi:type="dcterms:W3CDTF">2024-07-04T23:25:04Z</dcterms:created>
  <dcterms:modified xsi:type="dcterms:W3CDTF">2025-05-28T10:13:10Z</dcterms:modified>
  <cp:category/>
  <cp:contentStatus/>
</cp:coreProperties>
</file>