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japanswimming.sharepoint.com/sites/msteams_985b11/Shared Documents/インカレ/2022学生選手権/申込書類/"/>
    </mc:Choice>
  </mc:AlternateContent>
  <xr:revisionPtr revIDLastSave="0" documentId="8_{35232B28-468F-4AE6-8DB1-7373AD3CF38C}" xr6:coauthVersionLast="47" xr6:coauthVersionMax="47" xr10:uidLastSave="{00000000-0000-0000-0000-000000000000}"/>
  <bookViews>
    <workbookView xWindow="-120" yWindow="-120" windowWidth="29040" windowHeight="17640" firstSheet="1" activeTab="1" xr2:uid="{00000000-000D-0000-FFFF-FFFF00000000}"/>
  </bookViews>
  <sheets>
    <sheet name="追加AD申請可能枚数" sheetId="1" state="hidden" r:id="rId1"/>
    <sheet name="申請書 (入力用)" sheetId="3" r:id="rId2"/>
  </sheets>
  <definedNames>
    <definedName name="_xlnm._FilterDatabase" localSheetId="0" hidden="1">追加AD申請可能枚数!$B$1:$L$83</definedName>
    <definedName name="_xlnm.Print_Area" localSheetId="1">'申請書 (入力用)'!$A$1:$V$40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" i="3" l="1"/>
  <c r="K9" i="3"/>
  <c r="G9" i="3"/>
  <c r="P7" i="3"/>
  <c r="F8" i="3"/>
  <c r="K90" i="1"/>
  <c r="L90" i="1" s="1"/>
  <c r="K91" i="1"/>
  <c r="L91" i="1" s="1"/>
  <c r="K92" i="1"/>
  <c r="L92" i="1" s="1"/>
  <c r="K93" i="1"/>
  <c r="L93" i="1" s="1"/>
  <c r="K94" i="1"/>
  <c r="L94" i="1"/>
  <c r="K89" i="1"/>
  <c r="L89" i="1" s="1"/>
  <c r="K86" i="1"/>
  <c r="L86" i="1" s="1"/>
  <c r="K85" i="1"/>
  <c r="L85" i="1" s="1"/>
  <c r="K84" i="1"/>
  <c r="L84" i="1" s="1"/>
  <c r="K83" i="1"/>
  <c r="L83" i="1" s="1"/>
  <c r="K78" i="1"/>
  <c r="L78" i="1" s="1"/>
  <c r="K77" i="1"/>
  <c r="L77" i="1" s="1"/>
  <c r="K76" i="1"/>
  <c r="L76" i="1" s="1"/>
  <c r="K75" i="1"/>
  <c r="L75" i="1" s="1"/>
  <c r="K70" i="1"/>
  <c r="L70" i="1" s="1"/>
  <c r="K69" i="1"/>
  <c r="L69" i="1" s="1"/>
  <c r="K68" i="1"/>
  <c r="L68" i="1" s="1"/>
  <c r="K67" i="1"/>
  <c r="L67" i="1" s="1"/>
  <c r="K65" i="1"/>
  <c r="L65" i="1" s="1"/>
  <c r="K63" i="1"/>
  <c r="L63" i="1" s="1"/>
  <c r="K62" i="1"/>
  <c r="L62" i="1" s="1"/>
  <c r="K60" i="1"/>
  <c r="L60" i="1" s="1"/>
  <c r="K56" i="1"/>
  <c r="L56" i="1" s="1"/>
  <c r="K55" i="1"/>
  <c r="L55" i="1" s="1"/>
  <c r="K54" i="1"/>
  <c r="L54" i="1" s="1"/>
  <c r="K53" i="1"/>
  <c r="L53" i="1" s="1"/>
  <c r="K48" i="1"/>
  <c r="L48" i="1" s="1"/>
  <c r="K47" i="1"/>
  <c r="L47" i="1" s="1"/>
  <c r="K46" i="1"/>
  <c r="L46" i="1" s="1"/>
  <c r="K45" i="1"/>
  <c r="L45" i="1" s="1"/>
  <c r="K40" i="1"/>
  <c r="L40" i="1" s="1"/>
  <c r="K39" i="1"/>
  <c r="L39" i="1" s="1"/>
  <c r="K38" i="1"/>
  <c r="L38" i="1" s="1"/>
  <c r="K35" i="1"/>
  <c r="L35" i="1" s="1"/>
  <c r="K34" i="1"/>
  <c r="L34" i="1" s="1"/>
  <c r="K33" i="1"/>
  <c r="L33" i="1" s="1"/>
  <c r="K32" i="1"/>
  <c r="L32" i="1" s="1"/>
  <c r="K30" i="1"/>
  <c r="L30" i="1" s="1"/>
  <c r="K26" i="1"/>
  <c r="L26" i="1" s="1"/>
  <c r="K25" i="1"/>
  <c r="L25" i="1" s="1"/>
  <c r="K24" i="1"/>
  <c r="L24" i="1" s="1"/>
  <c r="K23" i="1"/>
  <c r="L23" i="1" s="1"/>
  <c r="K22" i="1"/>
  <c r="L22" i="1" s="1"/>
  <c r="K17" i="1"/>
  <c r="L17" i="1" s="1"/>
  <c r="K16" i="1"/>
  <c r="L16" i="1" s="1"/>
  <c r="K15" i="1"/>
  <c r="L15" i="1" s="1"/>
  <c r="K14" i="1"/>
  <c r="L14" i="1" s="1"/>
  <c r="K13" i="1"/>
  <c r="L13" i="1" s="1"/>
  <c r="K9" i="1"/>
  <c r="L9" i="1" s="1"/>
  <c r="K8" i="1"/>
  <c r="L8" i="1" s="1"/>
  <c r="K7" i="1"/>
  <c r="L7" i="1" s="1"/>
  <c r="K6" i="1"/>
  <c r="L6" i="1" s="1"/>
  <c r="K3" i="1"/>
  <c r="L3" i="1" s="1"/>
  <c r="K4" i="1"/>
  <c r="L4" i="1" s="1"/>
  <c r="K5" i="1"/>
  <c r="L5" i="1" s="1"/>
  <c r="K10" i="1"/>
  <c r="L10" i="1" s="1"/>
  <c r="K11" i="1"/>
  <c r="L11" i="1" s="1"/>
  <c r="K12" i="1"/>
  <c r="L12" i="1" s="1"/>
  <c r="K18" i="1"/>
  <c r="L18" i="1" s="1"/>
  <c r="K19" i="1"/>
  <c r="L19" i="1" s="1"/>
  <c r="K20" i="1"/>
  <c r="L20" i="1" s="1"/>
  <c r="K21" i="1"/>
  <c r="L21" i="1" s="1"/>
  <c r="K27" i="1"/>
  <c r="L27" i="1" s="1"/>
  <c r="K28" i="1"/>
  <c r="L28" i="1" s="1"/>
  <c r="K29" i="1"/>
  <c r="L29" i="1" s="1"/>
  <c r="K31" i="1"/>
  <c r="L31" i="1" s="1"/>
  <c r="K36" i="1"/>
  <c r="L36" i="1" s="1"/>
  <c r="K37" i="1"/>
  <c r="L37" i="1" s="1"/>
  <c r="K41" i="1"/>
  <c r="L41" i="1" s="1"/>
  <c r="K42" i="1"/>
  <c r="L42" i="1" s="1"/>
  <c r="K43" i="1"/>
  <c r="L43" i="1" s="1"/>
  <c r="K44" i="1"/>
  <c r="L44" i="1" s="1"/>
  <c r="K49" i="1"/>
  <c r="L49" i="1" s="1"/>
  <c r="K50" i="1"/>
  <c r="L50" i="1" s="1"/>
  <c r="K51" i="1"/>
  <c r="L51" i="1" s="1"/>
  <c r="K52" i="1"/>
  <c r="L52" i="1" s="1"/>
  <c r="K57" i="1"/>
  <c r="L57" i="1" s="1"/>
  <c r="K58" i="1"/>
  <c r="L58" i="1" s="1"/>
  <c r="K59" i="1"/>
  <c r="L59" i="1" s="1"/>
  <c r="K61" i="1"/>
  <c r="L61" i="1" s="1"/>
  <c r="K64" i="1"/>
  <c r="L64" i="1" s="1"/>
  <c r="K66" i="1"/>
  <c r="L66" i="1" s="1"/>
  <c r="K71" i="1"/>
  <c r="L71" i="1" s="1"/>
  <c r="K72" i="1"/>
  <c r="L72" i="1" s="1"/>
  <c r="K73" i="1"/>
  <c r="L73" i="1" s="1"/>
  <c r="K74" i="1"/>
  <c r="L74" i="1" s="1"/>
  <c r="K79" i="1"/>
  <c r="K80" i="1"/>
  <c r="L80" i="1" s="1"/>
  <c r="K81" i="1"/>
  <c r="L81" i="1" s="1"/>
  <c r="K82" i="1"/>
  <c r="L82" i="1" s="1"/>
  <c r="K87" i="1"/>
  <c r="L87" i="1" s="1"/>
  <c r="K88" i="1"/>
  <c r="L88" i="1" s="1"/>
  <c r="L79" i="1"/>
  <c r="T9" i="3" l="1"/>
  <c r="H10" i="3" s="1"/>
  <c r="N10" i="3" s="1"/>
  <c r="U35" i="3" s="1"/>
  <c r="S35" i="3"/>
  <c r="S39" i="3"/>
  <c r="M37" i="3"/>
  <c r="S37" i="3" s="1"/>
  <c r="G29" i="3"/>
  <c r="G30" i="3"/>
  <c r="G31" i="3"/>
  <c r="G32" i="3"/>
  <c r="G33" i="3"/>
  <c r="Q35" i="3" l="1"/>
  <c r="O35" i="3"/>
  <c r="G24" i="3"/>
  <c r="G21" i="3" l="1"/>
  <c r="G22" i="3"/>
  <c r="G23" i="3"/>
  <c r="G25" i="3"/>
  <c r="G26" i="3"/>
  <c r="G27" i="3"/>
  <c r="G28" i="3"/>
  <c r="G34" i="3"/>
  <c r="G20" i="3"/>
  <c r="O17" i="3" l="1"/>
  <c r="S17" i="3" s="1"/>
  <c r="B21" i="3"/>
  <c r="B22" i="3"/>
  <c r="B30" i="3"/>
  <c r="B32" i="3"/>
  <c r="B25" i="3"/>
  <c r="B34" i="3"/>
  <c r="B20" i="3"/>
  <c r="B29" i="3"/>
  <c r="B23" i="3"/>
  <c r="B31" i="3"/>
  <c r="B24" i="3"/>
  <c r="B33" i="3"/>
  <c r="B26" i="3"/>
  <c r="B27" i="3"/>
  <c r="B28" i="3"/>
</calcChain>
</file>

<file path=xl/sharedStrings.xml><?xml version="1.0" encoding="utf-8"?>
<sst xmlns="http://schemas.openxmlformats.org/spreadsheetml/2006/main" count="267" uniqueCount="163">
  <si>
    <t>個人種目の参加人数</t>
  </si>
  <si>
    <t>リレー種目のみの参加人数</t>
  </si>
  <si>
    <t>選手人数</t>
    <rPh sb="0" eb="2">
      <t>センシュ</t>
    </rPh>
    <rPh sb="2" eb="4">
      <t>ニンズウ</t>
    </rPh>
    <phoneticPr fontId="2"/>
  </si>
  <si>
    <t>無料付添</t>
    <rPh sb="0" eb="2">
      <t>ムリョウ</t>
    </rPh>
    <rPh sb="2" eb="4">
      <t>ツキソイ</t>
    </rPh>
    <phoneticPr fontId="2"/>
  </si>
  <si>
    <t>出場
区分</t>
    <rPh sb="0" eb="2">
      <t>シュツジョウ</t>
    </rPh>
    <rPh sb="3" eb="5">
      <t>クブン</t>
    </rPh>
    <phoneticPr fontId="2"/>
  </si>
  <si>
    <t>SQ</t>
  </si>
  <si>
    <t>登録団体番号</t>
  </si>
  <si>
    <t>支部</t>
    <rPh sb="0" eb="2">
      <t>シブ</t>
    </rPh>
    <phoneticPr fontId="2"/>
  </si>
  <si>
    <t>チーム名</t>
  </si>
  <si>
    <t>男子</t>
  </si>
  <si>
    <t>女子</t>
  </si>
  <si>
    <t>合計</t>
  </si>
  <si>
    <t>合計</t>
    <rPh sb="0" eb="2">
      <t>ゴウケイ</t>
    </rPh>
    <phoneticPr fontId="2"/>
  </si>
  <si>
    <t>東京学芸大</t>
  </si>
  <si>
    <t>東京大</t>
  </si>
  <si>
    <t>筑波大</t>
  </si>
  <si>
    <t>千葉大</t>
  </si>
  <si>
    <t>防衛大</t>
  </si>
  <si>
    <t>東京工業大</t>
  </si>
  <si>
    <t>静岡大</t>
  </si>
  <si>
    <t>愛知教育大</t>
  </si>
  <si>
    <t>富山大</t>
  </si>
  <si>
    <t>新潟大</t>
  </si>
  <si>
    <t>大阪教育大学</t>
  </si>
  <si>
    <t>大阪大学</t>
  </si>
  <si>
    <t>大阪公立大学</t>
  </si>
  <si>
    <t>神戸大学</t>
  </si>
  <si>
    <t>和歌山大学</t>
  </si>
  <si>
    <t>徳島大学</t>
  </si>
  <si>
    <t>愛媛大学</t>
  </si>
  <si>
    <t>岡山大学</t>
  </si>
  <si>
    <t>広島大学</t>
  </si>
  <si>
    <t>香川大学</t>
  </si>
  <si>
    <t>山口大学</t>
  </si>
  <si>
    <t>高知工科大学</t>
  </si>
  <si>
    <t>九州大</t>
  </si>
  <si>
    <t>鹿屋体育大</t>
  </si>
  <si>
    <t>東北大</t>
  </si>
  <si>
    <t>北海道大</t>
  </si>
  <si>
    <t>岩手大</t>
  </si>
  <si>
    <t>2022年</t>
    <phoneticPr fontId="2"/>
  </si>
  <si>
    <t>月</t>
    <phoneticPr fontId="2"/>
  </si>
  <si>
    <t>日</t>
  </si>
  <si>
    <t>公益財団法人日本水泳連盟</t>
  </si>
  <si>
    <t>支　部　名</t>
  </si>
  <si>
    <t>参加選手人数</t>
    <rPh sb="2" eb="4">
      <t>センシュ</t>
    </rPh>
    <phoneticPr fontId="2"/>
  </si>
  <si>
    <t>男子</t>
    <phoneticPr fontId="2"/>
  </si>
  <si>
    <t>名</t>
    <rPh sb="0" eb="1">
      <t>メイ</t>
    </rPh>
    <phoneticPr fontId="2"/>
  </si>
  <si>
    <t>女子</t>
    <rPh sb="0" eb="2">
      <t>ジョシ</t>
    </rPh>
    <phoneticPr fontId="2"/>
  </si>
  <si>
    <t>リレー
のみ</t>
    <phoneticPr fontId="2"/>
  </si>
  <si>
    <t>申請可能件数</t>
    <rPh sb="2" eb="4">
      <t>カノウ</t>
    </rPh>
    <phoneticPr fontId="2"/>
  </si>
  <si>
    <t>参加者</t>
    <phoneticPr fontId="2"/>
  </si>
  <si>
    <t>□</t>
  </si>
  <si>
    <t>申込責任者</t>
  </si>
  <si>
    <t>携帯電話番号</t>
  </si>
  <si>
    <t>枚</t>
    <rPh sb="0" eb="1">
      <t>マイ</t>
    </rPh>
    <phoneticPr fontId="2"/>
  </si>
  <si>
    <t>＝</t>
    <phoneticPr fontId="2"/>
  </si>
  <si>
    <t>円</t>
    <rPh sb="0" eb="1">
      <t>エン</t>
    </rPh>
    <phoneticPr fontId="2"/>
  </si>
  <si>
    <t>　No．</t>
  </si>
  <si>
    <t>登録団体番号</t>
    <rPh sb="0" eb="2">
      <t>トウロク</t>
    </rPh>
    <rPh sb="2" eb="4">
      <t>ダンタイ</t>
    </rPh>
    <rPh sb="4" eb="6">
      <t>バンゴウ</t>
    </rPh>
    <phoneticPr fontId="2"/>
  </si>
  <si>
    <t>学校名</t>
    <rPh sb="0" eb="3">
      <t>ガッコウメイ</t>
    </rPh>
    <phoneticPr fontId="2"/>
  </si>
  <si>
    <t>氏　　名</t>
  </si>
  <si>
    <t>日本学生選手権実行委員会　御中</t>
    <rPh sb="0" eb="2">
      <t>ニホン</t>
    </rPh>
    <rPh sb="2" eb="4">
      <t>ガクセイ</t>
    </rPh>
    <phoneticPr fontId="2"/>
  </si>
  <si>
    <t>第98回［2022年度］日本学生選手権水泳競技大会【競泳競技】</t>
    <rPh sb="12" eb="14">
      <t>ニホン</t>
    </rPh>
    <rPh sb="14" eb="16">
      <t>ガクセイ</t>
    </rPh>
    <phoneticPr fontId="2"/>
  </si>
  <si>
    <t>　マッサージベッドの利用を申請します。</t>
    <rPh sb="10" eb="12">
      <t>リヨウ</t>
    </rPh>
    <rPh sb="13" eb="15">
      <t>シンセイ</t>
    </rPh>
    <phoneticPr fontId="2"/>
  </si>
  <si>
    <t>台</t>
    <rPh sb="0" eb="1">
      <t>ダイ</t>
    </rPh>
    <phoneticPr fontId="2"/>
  </si>
  <si>
    <t>ＡＤカード　追加申請書</t>
    <rPh sb="6" eb="8">
      <t>ツイカ</t>
    </rPh>
    <phoneticPr fontId="2"/>
  </si>
  <si>
    <t>【付添ＡＤカード申請者一覧】</t>
    <phoneticPr fontId="2"/>
  </si>
  <si>
    <t>※WebSWMSYSへ入力した者もすべて入力してください。</t>
    <rPh sb="11" eb="13">
      <t>ニュウリョク</t>
    </rPh>
    <rPh sb="15" eb="16">
      <t>モノ</t>
    </rPh>
    <rPh sb="20" eb="22">
      <t>ニュウリョク</t>
    </rPh>
    <phoneticPr fontId="2"/>
  </si>
  <si>
    <t>8/28(日)</t>
    <rPh sb="5" eb="6">
      <t>ニチ</t>
    </rPh>
    <phoneticPr fontId="2"/>
  </si>
  <si>
    <t>8/29(月)</t>
    <rPh sb="5" eb="6">
      <t>ゲツ</t>
    </rPh>
    <phoneticPr fontId="2"/>
  </si>
  <si>
    <t>8/30(火)</t>
    <rPh sb="5" eb="6">
      <t>カ</t>
    </rPh>
    <phoneticPr fontId="2"/>
  </si>
  <si>
    <t>8/31(水)</t>
    <rPh sb="5" eb="6">
      <t>スイ</t>
    </rPh>
    <phoneticPr fontId="2"/>
  </si>
  <si>
    <t>無料</t>
    <rPh sb="0" eb="2">
      <t>ムリョウ</t>
    </rPh>
    <phoneticPr fontId="2"/>
  </si>
  <si>
    <t>　関係者ＡＤを申し込みます。</t>
    <rPh sb="1" eb="4">
      <t>カンケイシャ</t>
    </rPh>
    <rPh sb="7" eb="8">
      <t>モウ</t>
    </rPh>
    <rPh sb="9" eb="10">
      <t>コ</t>
    </rPh>
    <phoneticPr fontId="2"/>
  </si>
  <si>
    <t>名により、付添票</t>
    <rPh sb="0" eb="1">
      <t>メイ</t>
    </rPh>
    <rPh sb="5" eb="7">
      <t>ツキソイ</t>
    </rPh>
    <rPh sb="7" eb="8">
      <t>ヒョウ</t>
    </rPh>
    <phoneticPr fontId="2"/>
  </si>
  <si>
    <t>名まで無料申請が可能です。</t>
    <rPh sb="0" eb="1">
      <t>メイ</t>
    </rPh>
    <rPh sb="3" eb="5">
      <t>ムリョウ</t>
    </rPh>
    <rPh sb="5" eb="7">
      <t>シンセイ</t>
    </rPh>
    <rPh sb="8" eb="10">
      <t>カノウ</t>
    </rPh>
    <phoneticPr fontId="2"/>
  </si>
  <si>
    <t>有料追加：</t>
    <rPh sb="0" eb="2">
      <t>ユウリョウ</t>
    </rPh>
    <rPh sb="2" eb="4">
      <t>ツイカ</t>
    </rPh>
    <phoneticPr fontId="2"/>
  </si>
  <si>
    <t>　マッサージベッドの申請台数に余裕がある場合、追加（２台目）を希望します。</t>
    <rPh sb="10" eb="12">
      <t>シンセイ</t>
    </rPh>
    <rPh sb="12" eb="14">
      <t>ダイスウ</t>
    </rPh>
    <rPh sb="15" eb="17">
      <t>ヨユウ</t>
    </rPh>
    <rPh sb="20" eb="22">
      <t>バアイ</t>
    </rPh>
    <rPh sb="23" eb="25">
      <t>ツイカ</t>
    </rPh>
    <rPh sb="27" eb="29">
      <t>ダイメ</t>
    </rPh>
    <rPh sb="31" eb="33">
      <t>キボウ</t>
    </rPh>
    <phoneticPr fontId="2"/>
  </si>
  <si>
    <t>第98回日本学生選手権水泳競技大会開催にあたり、以下の通りＡＤカードの申請をいたします。</t>
    <rPh sb="4" eb="8">
      <t>ニホンガクセイ</t>
    </rPh>
    <phoneticPr fontId="2"/>
  </si>
  <si>
    <t>　管理者の変更を申請します。</t>
    <rPh sb="1" eb="4">
      <t>カンリシャ</t>
    </rPh>
    <rPh sb="5" eb="7">
      <t>ヘンコウ</t>
    </rPh>
    <rPh sb="8" eb="10">
      <t>シンセイ</t>
    </rPh>
    <phoneticPr fontId="2"/>
  </si>
  <si>
    <t>管理者①</t>
    <rPh sb="0" eb="3">
      <t>カンリシャ</t>
    </rPh>
    <phoneticPr fontId="2"/>
  </si>
  <si>
    <t>管理者②</t>
    <rPh sb="0" eb="3">
      <t>カンリシャ</t>
    </rPh>
    <phoneticPr fontId="2"/>
  </si>
  <si>
    <t>事前申請</t>
    <rPh sb="0" eb="2">
      <t>ジゼン</t>
    </rPh>
    <rPh sb="2" eb="4">
      <t>シンセイ</t>
    </rPh>
    <phoneticPr fontId="2"/>
  </si>
  <si>
    <t>変更後</t>
    <rPh sb="0" eb="2">
      <t>ヘンコウ</t>
    </rPh>
    <rPh sb="2" eb="3">
      <t>ゴ</t>
    </rPh>
    <phoneticPr fontId="2"/>
  </si>
  <si>
    <t>学　校　名</t>
    <phoneticPr fontId="2"/>
  </si>
  <si>
    <r>
      <t xml:space="preserve">登録団体番号
</t>
    </r>
    <r>
      <rPr>
        <sz val="6"/>
        <color theme="1"/>
        <rFont val="BIZ UD明朝 Medium"/>
        <family val="1"/>
        <charset val="128"/>
      </rPr>
      <t>※プルダウン選択</t>
    </r>
    <rPh sb="13" eb="15">
      <t>センタク</t>
    </rPh>
    <phoneticPr fontId="2"/>
  </si>
  <si>
    <t>法政大</t>
  </si>
  <si>
    <t>中央大</t>
  </si>
  <si>
    <t>成蹊大</t>
  </si>
  <si>
    <t>日本体育大</t>
  </si>
  <si>
    <t>明治学院大</t>
  </si>
  <si>
    <t>日女体大</t>
  </si>
  <si>
    <t>日本女子大</t>
  </si>
  <si>
    <t>上智大</t>
  </si>
  <si>
    <t>学習院大</t>
  </si>
  <si>
    <t>立正大</t>
  </si>
  <si>
    <t>都立大</t>
  </si>
  <si>
    <t>慶應義塾大</t>
  </si>
  <si>
    <t>国士舘大</t>
  </si>
  <si>
    <t>拓殖大</t>
  </si>
  <si>
    <t>立教大</t>
  </si>
  <si>
    <t>明治大</t>
  </si>
  <si>
    <t>青山学院大</t>
  </si>
  <si>
    <t>専修大</t>
  </si>
  <si>
    <t>神奈川大</t>
  </si>
  <si>
    <t>東洋大</t>
  </si>
  <si>
    <t>早稲田大</t>
  </si>
  <si>
    <t>日本大</t>
  </si>
  <si>
    <t>東海大</t>
  </si>
  <si>
    <t>順天堂大</t>
  </si>
  <si>
    <t>大東文化大</t>
  </si>
  <si>
    <t>城西大</t>
  </si>
  <si>
    <t>帝京大</t>
  </si>
  <si>
    <t>山梨学院大</t>
  </si>
  <si>
    <t>桐蔭横浜大</t>
  </si>
  <si>
    <t>中京大</t>
  </si>
  <si>
    <t>南山大</t>
  </si>
  <si>
    <t>愛知大</t>
  </si>
  <si>
    <t>至学館大</t>
  </si>
  <si>
    <t>名工大</t>
  </si>
  <si>
    <t>新潟医福大</t>
  </si>
  <si>
    <t>岐聖大</t>
  </si>
  <si>
    <t>東海学園大</t>
  </si>
  <si>
    <t>大阪体育大学</t>
  </si>
  <si>
    <t>関西学院大学</t>
  </si>
  <si>
    <t>武庫川女子大</t>
  </si>
  <si>
    <t>甲南大学</t>
  </si>
  <si>
    <t>近畿大学</t>
  </si>
  <si>
    <t>同志社大学</t>
  </si>
  <si>
    <t>天理大学</t>
  </si>
  <si>
    <t>関西大学</t>
  </si>
  <si>
    <t>立命館大学</t>
  </si>
  <si>
    <t>大阪国際大学</t>
  </si>
  <si>
    <t>びわこ成蹊大</t>
  </si>
  <si>
    <t>広島修道大学</t>
  </si>
  <si>
    <t>安田女子大学</t>
  </si>
  <si>
    <t>松山大学</t>
  </si>
  <si>
    <t>広島経済大学</t>
  </si>
  <si>
    <t>川崎医福大学</t>
  </si>
  <si>
    <t>倉敷芸科大学</t>
  </si>
  <si>
    <t>福岡大</t>
  </si>
  <si>
    <t>西南学院大</t>
  </si>
  <si>
    <t>熊本学園大</t>
  </si>
  <si>
    <t>熊本保健科学大</t>
  </si>
  <si>
    <t>西日本短大</t>
  </si>
  <si>
    <t>九州共立大</t>
  </si>
  <si>
    <t>久留米工業大</t>
  </si>
  <si>
    <t>仙台大</t>
  </si>
  <si>
    <t>東北学院大</t>
  </si>
  <si>
    <t>東北福祉大</t>
  </si>
  <si>
    <t>北翔大</t>
  </si>
  <si>
    <t>1/5</t>
    <phoneticPr fontId="2"/>
  </si>
  <si>
    <t>１日当たり入場者数</t>
    <rPh sb="1" eb="2">
      <t>ニチ</t>
    </rPh>
    <rPh sb="2" eb="3">
      <t>ア</t>
    </rPh>
    <rPh sb="5" eb="7">
      <t>ニュウジョウ</t>
    </rPh>
    <rPh sb="7" eb="8">
      <t>シャ</t>
    </rPh>
    <rPh sb="8" eb="9">
      <t>スウ</t>
    </rPh>
    <phoneticPr fontId="2"/>
  </si>
  <si>
    <t>　付添票の追加発行(変更含む)を希望します。</t>
    <rPh sb="5" eb="7">
      <t>ツイカ</t>
    </rPh>
    <rPh sb="10" eb="12">
      <t>ヘンコウ</t>
    </rPh>
    <rPh sb="12" eb="13">
      <t>フク</t>
    </rPh>
    <phoneticPr fontId="2"/>
  </si>
  <si>
    <t>※シード校（男女とも）：最大20枚、シード校（片方のみ）：最大15枚、団体出場校：最大5枚、個人出場校：申請不可。</t>
    <rPh sb="4" eb="5">
      <t>コウ</t>
    </rPh>
    <rPh sb="6" eb="8">
      <t>ダンジョ</t>
    </rPh>
    <rPh sb="12" eb="14">
      <t>サイダイ</t>
    </rPh>
    <rPh sb="16" eb="17">
      <t>マイ</t>
    </rPh>
    <rPh sb="21" eb="22">
      <t>コウ</t>
    </rPh>
    <rPh sb="23" eb="25">
      <t>カタホウ</t>
    </rPh>
    <rPh sb="29" eb="31">
      <t>サイダイ</t>
    </rPh>
    <rPh sb="33" eb="34">
      <t>マイ</t>
    </rPh>
    <rPh sb="35" eb="37">
      <t>ダンタイ</t>
    </rPh>
    <rPh sb="37" eb="40">
      <t>シュツジョウコウ</t>
    </rPh>
    <rPh sb="41" eb="43">
      <t>サイダイ</t>
    </rPh>
    <rPh sb="44" eb="45">
      <t>マイ</t>
    </rPh>
    <rPh sb="46" eb="48">
      <t>コジン</t>
    </rPh>
    <rPh sb="48" eb="50">
      <t>シュツジョウ</t>
    </rPh>
    <rPh sb="50" eb="51">
      <t>コウ</t>
    </rPh>
    <rPh sb="52" eb="54">
      <t>シンセイ</t>
    </rPh>
    <rPh sb="54" eb="56">
      <t>フカ</t>
    </rPh>
    <phoneticPr fontId="2"/>
  </si>
  <si>
    <t>※写真データを未提出者は、必ず提出してください。</t>
    <rPh sb="1" eb="3">
      <t>シャシン</t>
    </rPh>
    <rPh sb="7" eb="8">
      <t>ミ</t>
    </rPh>
    <rPh sb="8" eb="10">
      <t>テイシュツ</t>
    </rPh>
    <rPh sb="10" eb="11">
      <t>シャ</t>
    </rPh>
    <rPh sb="13" eb="14">
      <t>カナラ</t>
    </rPh>
    <rPh sb="15" eb="17">
      <t>テイシュツ</t>
    </rPh>
    <phoneticPr fontId="2"/>
  </si>
  <si>
    <t>関東</t>
  </si>
  <si>
    <t>中部</t>
  </si>
  <si>
    <t>関西</t>
  </si>
  <si>
    <t>中国四国</t>
  </si>
  <si>
    <t>九州</t>
  </si>
  <si>
    <t>北部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</si>
</sst>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メイリオ"/>
      <family val="2"/>
      <charset val="128"/>
    </font>
    <font>
      <sz val="11"/>
      <color theme="1"/>
      <name val="BIZ UD明朝 Medium"/>
      <family val="3"/>
      <charset val="128"/>
    </font>
    <font>
      <sz val="10"/>
      <color theme="1"/>
      <name val="BIZ UD明朝 Medium"/>
      <family val="3"/>
      <charset val="128"/>
    </font>
    <font>
      <sz val="8"/>
      <color theme="1"/>
      <name val="BIZ UD明朝 Medium"/>
      <family val="3"/>
      <charset val="128"/>
    </font>
    <font>
      <b/>
      <sz val="10"/>
      <color theme="1"/>
      <name val="BIZ UD明朝 Medium"/>
      <family val="3"/>
      <charset val="128"/>
    </font>
    <font>
      <sz val="11"/>
      <name val="メイリオ"/>
      <family val="2"/>
      <charset val="128"/>
    </font>
    <font>
      <sz val="11"/>
      <name val="メイリオ"/>
      <family val="3"/>
      <charset val="128"/>
    </font>
    <font>
      <b/>
      <sz val="11"/>
      <color theme="1"/>
      <name val="BIZ UDゴシック"/>
      <family val="3"/>
      <charset val="128"/>
    </font>
    <font>
      <b/>
      <sz val="11"/>
      <color theme="1"/>
      <name val="BIZ UD明朝 Medium"/>
      <family val="3"/>
      <charset val="128"/>
    </font>
    <font>
      <sz val="6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49" fontId="8" fillId="0" borderId="1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centerContinuous" vertical="center" shrinkToFit="1"/>
    </xf>
    <xf numFmtId="49" fontId="8" fillId="0" borderId="0" xfId="0" applyNumberFormat="1" applyFont="1" applyBorder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shrinkToFit="1"/>
    </xf>
    <xf numFmtId="56" fontId="8" fillId="0" borderId="1" xfId="0" quotePrefix="1" applyNumberFormat="1" applyFont="1" applyBorder="1" applyAlignment="1">
      <alignment horizontal="center" vertical="center" shrinkToFit="1"/>
    </xf>
    <xf numFmtId="0" fontId="4" fillId="0" borderId="0" xfId="0" applyFo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justify" vertical="center"/>
    </xf>
    <xf numFmtId="0" fontId="9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horizontal="centerContinuous" vertical="center"/>
    </xf>
    <xf numFmtId="0" fontId="10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5" xfId="0" applyFont="1" applyBorder="1" applyAlignment="1" applyProtection="1">
      <alignment horizontal="center" vertical="center" textRotation="255"/>
    </xf>
    <xf numFmtId="0" fontId="4" fillId="0" borderId="0" xfId="0" applyFont="1" applyAlignment="1" applyProtection="1">
      <alignment horizontal="centerContinuous" vertical="center"/>
    </xf>
    <xf numFmtId="0" fontId="4" fillId="0" borderId="6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horizontal="centerContinuous" vertical="center"/>
    </xf>
    <xf numFmtId="0" fontId="4" fillId="0" borderId="0" xfId="0" applyFont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Continuous" vertical="center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horizontal="center" vertical="center" shrinkToFit="1"/>
    </xf>
    <xf numFmtId="38" fontId="4" fillId="0" borderId="2" xfId="1" applyFont="1" applyFill="1" applyBorder="1" applyAlignment="1" applyProtection="1">
      <alignment horizontal="center" vertical="center"/>
    </xf>
    <xf numFmtId="38" fontId="4" fillId="0" borderId="4" xfId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38" fontId="4" fillId="2" borderId="2" xfId="1" applyFont="1" applyFill="1" applyBorder="1" applyAlignment="1" applyProtection="1">
      <alignment horizontal="center" vertical="center"/>
      <protection locked="0"/>
    </xf>
    <xf numFmtId="38" fontId="4" fillId="2" borderId="4" xfId="1" applyFont="1" applyFill="1" applyBorder="1" applyAlignment="1" applyProtection="1">
      <alignment horizontal="center" vertical="center"/>
      <protection locked="0"/>
    </xf>
    <xf numFmtId="38" fontId="4" fillId="0" borderId="3" xfId="1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lor theme="0" tint="-0.14996795556505021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rgb="FFFFFFCC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133349</xdr:colOff>
      <xdr:row>2</xdr:row>
      <xdr:rowOff>219074</xdr:rowOff>
    </xdr:from>
    <xdr:to>
      <xdr:col>35</xdr:col>
      <xdr:colOff>257174</xdr:colOff>
      <xdr:row>9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705599" y="714374"/>
          <a:ext cx="3552825" cy="2000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申請上の注意点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b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</a:b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※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ピンク色のセルに入力してください。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※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登録団体番号をプルダウンから選択すると、学校名や申請可能枚数が自動入力されます。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※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団体出場校（シード含む）は、マッサージベッド・関係者の申し込みができます。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※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この申請書は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Excel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でデータ提出してください。</a:t>
          </a:r>
        </a:p>
        <a:p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※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発行手数料については、後日発行される請求書に従って、お振込みください。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4"/>
  <sheetViews>
    <sheetView workbookViewId="0">
      <selection activeCell="J14" sqref="J14"/>
    </sheetView>
  </sheetViews>
  <sheetFormatPr defaultColWidth="8.88671875" defaultRowHeight="18.75" x14ac:dyDescent="0.45"/>
  <cols>
    <col min="1" max="1" width="11.6640625" style="4" customWidth="1"/>
    <col min="2" max="2" width="3.88671875" style="4" bestFit="1" customWidth="1"/>
    <col min="3" max="3" width="11.6640625" style="4" customWidth="1"/>
    <col min="4" max="4" width="15.33203125" style="4" bestFit="1" customWidth="1"/>
    <col min="5" max="10" width="4.88671875" style="4" bestFit="1" customWidth="1"/>
    <col min="11" max="12" width="7.6640625" style="4" customWidth="1"/>
    <col min="13" max="13" width="4.88671875" style="8" bestFit="1" customWidth="1"/>
    <col min="14" max="16384" width="8.88671875" style="4"/>
  </cols>
  <sheetData>
    <row r="1" spans="1:13" x14ac:dyDescent="0.45">
      <c r="E1" s="37" t="s">
        <v>0</v>
      </c>
      <c r="F1" s="37"/>
      <c r="G1" s="37"/>
      <c r="H1" s="37" t="s">
        <v>1</v>
      </c>
      <c r="I1" s="37"/>
      <c r="J1" s="37"/>
      <c r="K1" s="5" t="s">
        <v>2</v>
      </c>
      <c r="L1" s="7" t="s">
        <v>3</v>
      </c>
      <c r="M1" s="35" t="s">
        <v>4</v>
      </c>
    </row>
    <row r="2" spans="1:13" x14ac:dyDescent="0.45">
      <c r="A2" s="2" t="s">
        <v>6</v>
      </c>
      <c r="B2" s="10" t="s">
        <v>5</v>
      </c>
      <c r="C2" s="2"/>
      <c r="D2" s="10" t="s">
        <v>8</v>
      </c>
      <c r="E2" s="11" t="s">
        <v>9</v>
      </c>
      <c r="F2" s="11" t="s">
        <v>10</v>
      </c>
      <c r="G2" s="11" t="s">
        <v>11</v>
      </c>
      <c r="H2" s="11" t="s">
        <v>9</v>
      </c>
      <c r="I2" s="11" t="s">
        <v>10</v>
      </c>
      <c r="J2" s="11" t="s">
        <v>11</v>
      </c>
      <c r="K2" s="11" t="s">
        <v>12</v>
      </c>
      <c r="L2" s="12" t="s">
        <v>152</v>
      </c>
      <c r="M2" s="36"/>
    </row>
    <row r="3" spans="1:13" x14ac:dyDescent="0.45">
      <c r="A3" s="6">
        <v>48001</v>
      </c>
      <c r="B3" s="4">
        <v>1</v>
      </c>
      <c r="C3" s="6" t="s">
        <v>157</v>
      </c>
      <c r="D3" s="4" t="s">
        <v>13</v>
      </c>
      <c r="E3" s="4">
        <v>2</v>
      </c>
      <c r="F3" s="4">
        <v>1</v>
      </c>
      <c r="G3" s="4">
        <v>3</v>
      </c>
      <c r="H3" s="4">
        <v>0</v>
      </c>
      <c r="I3" s="4">
        <v>5</v>
      </c>
      <c r="J3" s="4">
        <v>5</v>
      </c>
      <c r="K3" s="4">
        <f t="shared" ref="K3:K34" si="0">G3+J3</f>
        <v>8</v>
      </c>
      <c r="L3" s="4">
        <f t="shared" ref="L3:L34" si="1">ROUNDUP(K3/5,0)</f>
        <v>2</v>
      </c>
    </row>
    <row r="4" spans="1:13" x14ac:dyDescent="0.45">
      <c r="A4" s="6">
        <v>48002</v>
      </c>
      <c r="B4" s="4">
        <v>2</v>
      </c>
      <c r="C4" s="6" t="s">
        <v>157</v>
      </c>
      <c r="D4" s="4" t="s">
        <v>87</v>
      </c>
      <c r="E4" s="4">
        <v>21</v>
      </c>
      <c r="F4" s="4">
        <v>16</v>
      </c>
      <c r="G4" s="4">
        <v>37</v>
      </c>
      <c r="H4" s="4">
        <v>4</v>
      </c>
      <c r="I4" s="4">
        <v>0</v>
      </c>
      <c r="J4" s="4">
        <v>4</v>
      </c>
      <c r="K4" s="4">
        <f t="shared" si="0"/>
        <v>41</v>
      </c>
      <c r="L4" s="4">
        <f t="shared" si="1"/>
        <v>9</v>
      </c>
    </row>
    <row r="5" spans="1:13" x14ac:dyDescent="0.45">
      <c r="A5" s="6">
        <v>48003</v>
      </c>
      <c r="B5" s="4">
        <v>3</v>
      </c>
      <c r="C5" s="6" t="s">
        <v>157</v>
      </c>
      <c r="D5" s="4" t="s">
        <v>88</v>
      </c>
      <c r="E5" s="4">
        <v>22</v>
      </c>
      <c r="F5" s="4">
        <v>3</v>
      </c>
      <c r="G5" s="4">
        <v>25</v>
      </c>
      <c r="H5" s="4">
        <v>4</v>
      </c>
      <c r="I5" s="4">
        <v>0</v>
      </c>
      <c r="J5" s="4">
        <v>4</v>
      </c>
      <c r="K5" s="4">
        <f t="shared" si="0"/>
        <v>29</v>
      </c>
      <c r="L5" s="4">
        <f t="shared" si="1"/>
        <v>6</v>
      </c>
    </row>
    <row r="6" spans="1:13" x14ac:dyDescent="0.45">
      <c r="A6" s="6">
        <v>48006</v>
      </c>
      <c r="B6" s="4">
        <v>4</v>
      </c>
      <c r="C6" s="6" t="s">
        <v>157</v>
      </c>
      <c r="D6" s="4" t="s">
        <v>89</v>
      </c>
      <c r="E6" s="4">
        <v>0</v>
      </c>
      <c r="F6" s="4">
        <v>1</v>
      </c>
      <c r="G6" s="4">
        <v>1</v>
      </c>
      <c r="H6" s="4">
        <v>0</v>
      </c>
      <c r="I6" s="4">
        <v>0</v>
      </c>
      <c r="J6" s="4">
        <v>0</v>
      </c>
      <c r="K6" s="4">
        <f t="shared" si="0"/>
        <v>1</v>
      </c>
      <c r="L6" s="4">
        <f t="shared" si="1"/>
        <v>1</v>
      </c>
    </row>
    <row r="7" spans="1:13" x14ac:dyDescent="0.45">
      <c r="A7" s="6">
        <v>48007</v>
      </c>
      <c r="B7" s="4">
        <v>5</v>
      </c>
      <c r="C7" s="6" t="s">
        <v>157</v>
      </c>
      <c r="D7" s="4" t="s">
        <v>90</v>
      </c>
      <c r="E7" s="4">
        <v>17</v>
      </c>
      <c r="F7" s="4">
        <v>17</v>
      </c>
      <c r="G7" s="4">
        <v>34</v>
      </c>
      <c r="H7" s="4">
        <v>6</v>
      </c>
      <c r="I7" s="4">
        <v>4</v>
      </c>
      <c r="J7" s="4">
        <v>10</v>
      </c>
      <c r="K7" s="4">
        <f t="shared" si="0"/>
        <v>44</v>
      </c>
      <c r="L7" s="4">
        <f t="shared" si="1"/>
        <v>9</v>
      </c>
    </row>
    <row r="8" spans="1:13" x14ac:dyDescent="0.45">
      <c r="A8" s="6">
        <v>48008</v>
      </c>
      <c r="B8" s="4">
        <v>6</v>
      </c>
      <c r="C8" s="6" t="s">
        <v>157</v>
      </c>
      <c r="D8" s="9" t="s">
        <v>91</v>
      </c>
      <c r="E8" s="4">
        <v>1</v>
      </c>
      <c r="F8" s="4">
        <v>0</v>
      </c>
      <c r="G8" s="4">
        <v>1</v>
      </c>
      <c r="H8" s="4">
        <v>0</v>
      </c>
      <c r="I8" s="4">
        <v>0</v>
      </c>
      <c r="J8" s="4">
        <v>0</v>
      </c>
      <c r="K8" s="4">
        <f t="shared" si="0"/>
        <v>1</v>
      </c>
      <c r="L8" s="4">
        <f t="shared" si="1"/>
        <v>1</v>
      </c>
    </row>
    <row r="9" spans="1:13" x14ac:dyDescent="0.45">
      <c r="A9" s="6">
        <v>48011</v>
      </c>
      <c r="B9" s="4">
        <v>7</v>
      </c>
      <c r="C9" s="6" t="s">
        <v>157</v>
      </c>
      <c r="D9" s="4" t="s">
        <v>92</v>
      </c>
      <c r="E9" s="4">
        <v>0</v>
      </c>
      <c r="F9" s="4">
        <v>8</v>
      </c>
      <c r="G9" s="4">
        <v>8</v>
      </c>
      <c r="H9" s="4">
        <v>0</v>
      </c>
      <c r="I9" s="4">
        <v>5</v>
      </c>
      <c r="J9" s="4">
        <v>5</v>
      </c>
      <c r="K9" s="4">
        <f t="shared" si="0"/>
        <v>13</v>
      </c>
      <c r="L9" s="4">
        <f t="shared" si="1"/>
        <v>3</v>
      </c>
    </row>
    <row r="10" spans="1:13" x14ac:dyDescent="0.45">
      <c r="A10" s="6">
        <v>48012</v>
      </c>
      <c r="B10" s="4">
        <v>8</v>
      </c>
      <c r="C10" s="6" t="s">
        <v>157</v>
      </c>
      <c r="D10" s="4" t="s">
        <v>93</v>
      </c>
      <c r="E10" s="4">
        <v>0</v>
      </c>
      <c r="F10" s="4">
        <v>1</v>
      </c>
      <c r="G10" s="4">
        <v>1</v>
      </c>
      <c r="H10" s="4">
        <v>0</v>
      </c>
      <c r="I10" s="4">
        <v>0</v>
      </c>
      <c r="J10" s="4">
        <v>0</v>
      </c>
      <c r="K10" s="4">
        <f t="shared" si="0"/>
        <v>1</v>
      </c>
      <c r="L10" s="4">
        <f t="shared" si="1"/>
        <v>1</v>
      </c>
    </row>
    <row r="11" spans="1:13" x14ac:dyDescent="0.45">
      <c r="A11" s="6">
        <v>48013</v>
      </c>
      <c r="B11" s="4">
        <v>9</v>
      </c>
      <c r="C11" s="6" t="s">
        <v>157</v>
      </c>
      <c r="D11" s="4" t="s">
        <v>94</v>
      </c>
      <c r="E11" s="4">
        <v>2</v>
      </c>
      <c r="F11" s="4">
        <v>0</v>
      </c>
      <c r="G11" s="4">
        <v>2</v>
      </c>
      <c r="H11" s="4">
        <v>0</v>
      </c>
      <c r="I11" s="4">
        <v>0</v>
      </c>
      <c r="J11" s="4">
        <v>0</v>
      </c>
      <c r="K11" s="4">
        <f t="shared" si="0"/>
        <v>2</v>
      </c>
      <c r="L11" s="4">
        <f t="shared" si="1"/>
        <v>1</v>
      </c>
    </row>
    <row r="12" spans="1:13" x14ac:dyDescent="0.45">
      <c r="A12" s="6">
        <v>48016</v>
      </c>
      <c r="B12" s="4">
        <v>10</v>
      </c>
      <c r="C12" s="6" t="s">
        <v>157</v>
      </c>
      <c r="D12" s="4" t="s">
        <v>95</v>
      </c>
      <c r="E12" s="4">
        <v>2</v>
      </c>
      <c r="F12" s="4">
        <v>0</v>
      </c>
      <c r="G12" s="4">
        <v>2</v>
      </c>
      <c r="H12" s="4">
        <v>0</v>
      </c>
      <c r="I12" s="4">
        <v>0</v>
      </c>
      <c r="J12" s="4">
        <v>0</v>
      </c>
      <c r="K12" s="4">
        <f t="shared" si="0"/>
        <v>2</v>
      </c>
      <c r="L12" s="4">
        <f t="shared" si="1"/>
        <v>1</v>
      </c>
    </row>
    <row r="13" spans="1:13" x14ac:dyDescent="0.45">
      <c r="A13" s="6">
        <v>48018</v>
      </c>
      <c r="B13" s="4">
        <v>11</v>
      </c>
      <c r="C13" s="6" t="s">
        <v>157</v>
      </c>
      <c r="D13" s="4" t="s">
        <v>96</v>
      </c>
      <c r="E13" s="4">
        <v>5</v>
      </c>
      <c r="F13" s="4">
        <v>0</v>
      </c>
      <c r="G13" s="4">
        <v>5</v>
      </c>
      <c r="H13" s="4">
        <v>3</v>
      </c>
      <c r="I13" s="4">
        <v>0</v>
      </c>
      <c r="J13" s="4">
        <v>3</v>
      </c>
      <c r="K13" s="4">
        <f t="shared" si="0"/>
        <v>8</v>
      </c>
      <c r="L13" s="4">
        <f t="shared" si="1"/>
        <v>2</v>
      </c>
    </row>
    <row r="14" spans="1:13" x14ac:dyDescent="0.45">
      <c r="A14" s="6">
        <v>48022</v>
      </c>
      <c r="B14" s="4">
        <v>12</v>
      </c>
      <c r="C14" s="6" t="s">
        <v>157</v>
      </c>
      <c r="D14" s="4" t="s">
        <v>97</v>
      </c>
      <c r="E14" s="4">
        <v>3</v>
      </c>
      <c r="F14" s="4">
        <v>0</v>
      </c>
      <c r="G14" s="4">
        <v>3</v>
      </c>
      <c r="H14" s="4">
        <v>0</v>
      </c>
      <c r="I14" s="4">
        <v>0</v>
      </c>
      <c r="J14" s="4">
        <v>0</v>
      </c>
      <c r="K14" s="4">
        <f t="shared" si="0"/>
        <v>3</v>
      </c>
      <c r="L14" s="4">
        <f t="shared" si="1"/>
        <v>1</v>
      </c>
    </row>
    <row r="15" spans="1:13" x14ac:dyDescent="0.45">
      <c r="A15" s="6">
        <v>48023</v>
      </c>
      <c r="B15" s="4">
        <v>13</v>
      </c>
      <c r="C15" s="6" t="s">
        <v>157</v>
      </c>
      <c r="D15" s="4" t="s">
        <v>98</v>
      </c>
      <c r="E15" s="4">
        <v>11</v>
      </c>
      <c r="F15" s="4">
        <v>0</v>
      </c>
      <c r="G15" s="4">
        <v>11</v>
      </c>
      <c r="H15" s="4">
        <v>4</v>
      </c>
      <c r="I15" s="4">
        <v>6</v>
      </c>
      <c r="J15" s="4">
        <v>10</v>
      </c>
      <c r="K15" s="4">
        <f t="shared" si="0"/>
        <v>21</v>
      </c>
      <c r="L15" s="4">
        <f t="shared" si="1"/>
        <v>5</v>
      </c>
    </row>
    <row r="16" spans="1:13" x14ac:dyDescent="0.45">
      <c r="A16" s="6">
        <v>48025</v>
      </c>
      <c r="B16" s="4">
        <v>14</v>
      </c>
      <c r="C16" s="6" t="s">
        <v>157</v>
      </c>
      <c r="D16" s="4" t="s">
        <v>14</v>
      </c>
      <c r="E16" s="4">
        <v>3</v>
      </c>
      <c r="F16" s="4">
        <v>0</v>
      </c>
      <c r="G16" s="4">
        <v>3</v>
      </c>
      <c r="H16" s="4">
        <v>5</v>
      </c>
      <c r="I16" s="4">
        <v>0</v>
      </c>
      <c r="J16" s="4">
        <v>5</v>
      </c>
      <c r="K16" s="4">
        <f t="shared" si="0"/>
        <v>8</v>
      </c>
      <c r="L16" s="4">
        <f t="shared" si="1"/>
        <v>2</v>
      </c>
    </row>
    <row r="17" spans="1:14" x14ac:dyDescent="0.45">
      <c r="A17" s="6">
        <v>48026</v>
      </c>
      <c r="B17" s="4">
        <v>15</v>
      </c>
      <c r="C17" s="6" t="s">
        <v>157</v>
      </c>
      <c r="D17" s="4" t="s">
        <v>99</v>
      </c>
      <c r="E17" s="4">
        <v>19</v>
      </c>
      <c r="F17" s="4">
        <v>5</v>
      </c>
      <c r="G17" s="4">
        <v>24</v>
      </c>
      <c r="H17" s="4">
        <v>4</v>
      </c>
      <c r="I17" s="4">
        <v>5</v>
      </c>
      <c r="J17" s="4">
        <v>9</v>
      </c>
      <c r="K17" s="4">
        <f t="shared" si="0"/>
        <v>33</v>
      </c>
      <c r="L17" s="4">
        <f t="shared" si="1"/>
        <v>7</v>
      </c>
    </row>
    <row r="18" spans="1:14" x14ac:dyDescent="0.45">
      <c r="A18" s="6">
        <v>48030</v>
      </c>
      <c r="B18" s="4">
        <v>16</v>
      </c>
      <c r="C18" s="6" t="s">
        <v>157</v>
      </c>
      <c r="D18" s="4" t="s">
        <v>100</v>
      </c>
      <c r="E18" s="4">
        <v>8</v>
      </c>
      <c r="F18" s="4">
        <v>2</v>
      </c>
      <c r="G18" s="4">
        <v>10</v>
      </c>
      <c r="H18" s="4">
        <v>7</v>
      </c>
      <c r="I18" s="4">
        <v>4</v>
      </c>
      <c r="J18" s="4">
        <v>11</v>
      </c>
      <c r="K18" s="4">
        <f t="shared" si="0"/>
        <v>21</v>
      </c>
      <c r="L18" s="4">
        <f t="shared" si="1"/>
        <v>5</v>
      </c>
    </row>
    <row r="19" spans="1:14" x14ac:dyDescent="0.45">
      <c r="A19" s="6">
        <v>48031</v>
      </c>
      <c r="B19" s="4">
        <v>17</v>
      </c>
      <c r="C19" s="6" t="s">
        <v>157</v>
      </c>
      <c r="D19" s="4" t="s">
        <v>101</v>
      </c>
      <c r="E19" s="4">
        <v>5</v>
      </c>
      <c r="F19" s="4">
        <v>7</v>
      </c>
      <c r="G19" s="4">
        <v>12</v>
      </c>
      <c r="H19" s="4">
        <v>6</v>
      </c>
      <c r="I19" s="4">
        <v>4</v>
      </c>
      <c r="J19" s="4">
        <v>10</v>
      </c>
      <c r="K19" s="4">
        <f t="shared" si="0"/>
        <v>22</v>
      </c>
      <c r="L19" s="4">
        <f t="shared" si="1"/>
        <v>5</v>
      </c>
    </row>
    <row r="20" spans="1:14" x14ac:dyDescent="0.45">
      <c r="A20" s="6">
        <v>48037</v>
      </c>
      <c r="B20" s="4">
        <v>18</v>
      </c>
      <c r="C20" s="6" t="s">
        <v>157</v>
      </c>
      <c r="D20" s="9" t="s">
        <v>102</v>
      </c>
      <c r="E20" s="9">
        <v>24</v>
      </c>
      <c r="F20" s="9">
        <v>8</v>
      </c>
      <c r="G20" s="9">
        <v>32</v>
      </c>
      <c r="H20" s="9">
        <v>3</v>
      </c>
      <c r="I20" s="9">
        <v>4</v>
      </c>
      <c r="J20" s="9">
        <v>7</v>
      </c>
      <c r="K20" s="9">
        <f t="shared" si="0"/>
        <v>39</v>
      </c>
      <c r="L20" s="9">
        <f t="shared" si="1"/>
        <v>8</v>
      </c>
      <c r="N20" s="9"/>
    </row>
    <row r="21" spans="1:14" x14ac:dyDescent="0.45">
      <c r="A21" s="6">
        <v>48040</v>
      </c>
      <c r="B21" s="4">
        <v>19</v>
      </c>
      <c r="C21" s="6" t="s">
        <v>157</v>
      </c>
      <c r="D21" s="4" t="s">
        <v>15</v>
      </c>
      <c r="E21" s="4">
        <v>14</v>
      </c>
      <c r="F21" s="4">
        <v>14</v>
      </c>
      <c r="G21" s="4">
        <v>28</v>
      </c>
      <c r="H21" s="4">
        <v>2</v>
      </c>
      <c r="I21" s="4">
        <v>2</v>
      </c>
      <c r="J21" s="4">
        <v>4</v>
      </c>
      <c r="K21" s="4">
        <f t="shared" si="0"/>
        <v>32</v>
      </c>
      <c r="L21" s="4">
        <f t="shared" si="1"/>
        <v>7</v>
      </c>
    </row>
    <row r="22" spans="1:14" x14ac:dyDescent="0.45">
      <c r="A22" s="6">
        <v>48041</v>
      </c>
      <c r="B22" s="4">
        <v>20</v>
      </c>
      <c r="C22" s="6" t="s">
        <v>157</v>
      </c>
      <c r="D22" s="4" t="s">
        <v>103</v>
      </c>
      <c r="E22" s="4">
        <v>5</v>
      </c>
      <c r="F22" s="4">
        <v>6</v>
      </c>
      <c r="G22" s="4">
        <v>11</v>
      </c>
      <c r="H22" s="4">
        <v>4</v>
      </c>
      <c r="I22" s="4">
        <v>4</v>
      </c>
      <c r="J22" s="4">
        <v>8</v>
      </c>
      <c r="K22" s="4">
        <f t="shared" si="0"/>
        <v>19</v>
      </c>
      <c r="L22" s="4">
        <f t="shared" si="1"/>
        <v>4</v>
      </c>
    </row>
    <row r="23" spans="1:14" x14ac:dyDescent="0.45">
      <c r="A23" s="6">
        <v>48045</v>
      </c>
      <c r="B23" s="4">
        <v>21</v>
      </c>
      <c r="C23" s="6" t="s">
        <v>157</v>
      </c>
      <c r="D23" s="4" t="s">
        <v>104</v>
      </c>
      <c r="E23" s="4">
        <v>10</v>
      </c>
      <c r="F23" s="4">
        <v>3</v>
      </c>
      <c r="G23" s="4">
        <v>13</v>
      </c>
      <c r="H23" s="4">
        <v>2</v>
      </c>
      <c r="I23" s="4">
        <v>1</v>
      </c>
      <c r="J23" s="4">
        <v>3</v>
      </c>
      <c r="K23" s="4">
        <f t="shared" si="0"/>
        <v>16</v>
      </c>
      <c r="L23" s="4">
        <f t="shared" si="1"/>
        <v>4</v>
      </c>
    </row>
    <row r="24" spans="1:14" x14ac:dyDescent="0.45">
      <c r="A24" s="6">
        <v>48049</v>
      </c>
      <c r="B24" s="4">
        <v>22</v>
      </c>
      <c r="C24" s="6" t="s">
        <v>157</v>
      </c>
      <c r="D24" s="4" t="s">
        <v>105</v>
      </c>
      <c r="E24" s="4">
        <v>18</v>
      </c>
      <c r="F24" s="4">
        <v>18</v>
      </c>
      <c r="G24" s="4">
        <v>36</v>
      </c>
      <c r="H24" s="4">
        <v>2</v>
      </c>
      <c r="I24" s="4">
        <v>2</v>
      </c>
      <c r="J24" s="4">
        <v>4</v>
      </c>
      <c r="K24" s="4">
        <f t="shared" si="0"/>
        <v>40</v>
      </c>
      <c r="L24" s="4">
        <f t="shared" si="1"/>
        <v>8</v>
      </c>
    </row>
    <row r="25" spans="1:14" x14ac:dyDescent="0.45">
      <c r="A25" s="6">
        <v>48052</v>
      </c>
      <c r="B25" s="4">
        <v>23</v>
      </c>
      <c r="C25" s="6" t="s">
        <v>157</v>
      </c>
      <c r="D25" s="9" t="s">
        <v>106</v>
      </c>
      <c r="E25" s="4">
        <v>15</v>
      </c>
      <c r="F25" s="4">
        <v>13</v>
      </c>
      <c r="G25" s="4">
        <v>28</v>
      </c>
      <c r="H25" s="4">
        <v>4</v>
      </c>
      <c r="I25" s="4">
        <v>1</v>
      </c>
      <c r="J25" s="4">
        <v>5</v>
      </c>
      <c r="K25" s="4">
        <f t="shared" si="0"/>
        <v>33</v>
      </c>
      <c r="L25" s="4">
        <f t="shared" si="1"/>
        <v>7</v>
      </c>
    </row>
    <row r="26" spans="1:14" x14ac:dyDescent="0.45">
      <c r="A26" s="6">
        <v>48056</v>
      </c>
      <c r="B26" s="4">
        <v>24</v>
      </c>
      <c r="C26" s="6" t="s">
        <v>157</v>
      </c>
      <c r="D26" s="4" t="s">
        <v>107</v>
      </c>
      <c r="E26" s="4">
        <v>19</v>
      </c>
      <c r="F26" s="4">
        <v>10</v>
      </c>
      <c r="G26" s="4">
        <v>29</v>
      </c>
      <c r="H26" s="4">
        <v>3</v>
      </c>
      <c r="I26" s="4">
        <v>4</v>
      </c>
      <c r="J26" s="4">
        <v>7</v>
      </c>
      <c r="K26" s="4">
        <f t="shared" si="0"/>
        <v>36</v>
      </c>
      <c r="L26" s="4">
        <f t="shared" si="1"/>
        <v>8</v>
      </c>
    </row>
    <row r="27" spans="1:14" x14ac:dyDescent="0.45">
      <c r="A27" s="6">
        <v>48057</v>
      </c>
      <c r="B27" s="4">
        <v>25</v>
      </c>
      <c r="C27" s="6" t="s">
        <v>157</v>
      </c>
      <c r="D27" s="4" t="s">
        <v>108</v>
      </c>
      <c r="E27" s="4">
        <v>22</v>
      </c>
      <c r="F27" s="4">
        <v>16</v>
      </c>
      <c r="G27" s="4">
        <v>38</v>
      </c>
      <c r="H27" s="4">
        <v>1</v>
      </c>
      <c r="I27" s="4">
        <v>0</v>
      </c>
      <c r="J27" s="4">
        <v>1</v>
      </c>
      <c r="K27" s="4">
        <f t="shared" si="0"/>
        <v>39</v>
      </c>
      <c r="L27" s="4">
        <f t="shared" si="1"/>
        <v>8</v>
      </c>
    </row>
    <row r="28" spans="1:14" x14ac:dyDescent="0.45">
      <c r="A28" s="6">
        <v>48058</v>
      </c>
      <c r="B28" s="4">
        <v>26</v>
      </c>
      <c r="C28" s="6" t="s">
        <v>157</v>
      </c>
      <c r="D28" s="4" t="s">
        <v>16</v>
      </c>
      <c r="E28" s="4">
        <v>2</v>
      </c>
      <c r="F28" s="4">
        <v>0</v>
      </c>
      <c r="G28" s="4">
        <v>2</v>
      </c>
      <c r="H28" s="4">
        <v>0</v>
      </c>
      <c r="I28" s="4">
        <v>0</v>
      </c>
      <c r="J28" s="4">
        <v>0</v>
      </c>
      <c r="K28" s="4">
        <f t="shared" si="0"/>
        <v>2</v>
      </c>
      <c r="L28" s="4">
        <f t="shared" si="1"/>
        <v>1</v>
      </c>
    </row>
    <row r="29" spans="1:14" x14ac:dyDescent="0.45">
      <c r="A29" s="6">
        <v>48059</v>
      </c>
      <c r="B29" s="4">
        <v>27</v>
      </c>
      <c r="C29" s="6" t="s">
        <v>157</v>
      </c>
      <c r="D29" s="4" t="s">
        <v>109</v>
      </c>
      <c r="E29" s="4">
        <v>14</v>
      </c>
      <c r="F29" s="4">
        <v>9</v>
      </c>
      <c r="G29" s="4">
        <v>23</v>
      </c>
      <c r="H29" s="4">
        <v>4</v>
      </c>
      <c r="I29" s="4">
        <v>1</v>
      </c>
      <c r="J29" s="4">
        <v>5</v>
      </c>
      <c r="K29" s="4">
        <f t="shared" si="0"/>
        <v>28</v>
      </c>
      <c r="L29" s="4">
        <f t="shared" si="1"/>
        <v>6</v>
      </c>
    </row>
    <row r="30" spans="1:14" x14ac:dyDescent="0.45">
      <c r="A30" s="6">
        <v>48061</v>
      </c>
      <c r="B30" s="4">
        <v>28</v>
      </c>
      <c r="C30" s="6" t="s">
        <v>157</v>
      </c>
      <c r="D30" s="4" t="s">
        <v>17</v>
      </c>
      <c r="E30" s="4">
        <v>0</v>
      </c>
      <c r="F30" s="4">
        <v>0</v>
      </c>
      <c r="G30" s="4">
        <v>0</v>
      </c>
      <c r="H30" s="4">
        <v>6</v>
      </c>
      <c r="I30" s="4">
        <v>0</v>
      </c>
      <c r="J30" s="4">
        <v>6</v>
      </c>
      <c r="K30" s="4">
        <f t="shared" si="0"/>
        <v>6</v>
      </c>
      <c r="L30" s="4">
        <f t="shared" si="1"/>
        <v>2</v>
      </c>
    </row>
    <row r="31" spans="1:14" x14ac:dyDescent="0.45">
      <c r="A31" s="6">
        <v>48062</v>
      </c>
      <c r="B31" s="4">
        <v>29</v>
      </c>
      <c r="C31" s="6" t="s">
        <v>157</v>
      </c>
      <c r="D31" s="9" t="s">
        <v>18</v>
      </c>
      <c r="E31" s="4">
        <v>1</v>
      </c>
      <c r="F31" s="4">
        <v>0</v>
      </c>
      <c r="G31" s="4">
        <v>1</v>
      </c>
      <c r="H31" s="4">
        <v>0</v>
      </c>
      <c r="I31" s="4">
        <v>0</v>
      </c>
      <c r="J31" s="4">
        <v>0</v>
      </c>
      <c r="K31" s="4">
        <f t="shared" si="0"/>
        <v>1</v>
      </c>
      <c r="L31" s="4">
        <f t="shared" si="1"/>
        <v>1</v>
      </c>
    </row>
    <row r="32" spans="1:14" x14ac:dyDescent="0.45">
      <c r="A32" s="6">
        <v>48075</v>
      </c>
      <c r="B32" s="4">
        <v>30</v>
      </c>
      <c r="C32" s="6" t="s">
        <v>157</v>
      </c>
      <c r="D32" s="4" t="s">
        <v>110</v>
      </c>
      <c r="E32" s="4">
        <v>9</v>
      </c>
      <c r="F32" s="4">
        <v>4</v>
      </c>
      <c r="G32" s="4">
        <v>13</v>
      </c>
      <c r="H32" s="4">
        <v>3</v>
      </c>
      <c r="I32" s="4">
        <v>4</v>
      </c>
      <c r="J32" s="4">
        <v>7</v>
      </c>
      <c r="K32" s="4">
        <f t="shared" si="0"/>
        <v>20</v>
      </c>
      <c r="L32" s="4">
        <f t="shared" si="1"/>
        <v>4</v>
      </c>
    </row>
    <row r="33" spans="1:14" x14ac:dyDescent="0.45">
      <c r="A33" s="6">
        <v>48108</v>
      </c>
      <c r="B33" s="4">
        <v>31</v>
      </c>
      <c r="C33" s="6" t="s">
        <v>157</v>
      </c>
      <c r="D33" s="4" t="s">
        <v>111</v>
      </c>
      <c r="E33" s="4">
        <v>1</v>
      </c>
      <c r="F33" s="4">
        <v>1</v>
      </c>
      <c r="G33" s="4">
        <v>2</v>
      </c>
      <c r="H33" s="4">
        <v>0</v>
      </c>
      <c r="I33" s="4">
        <v>0</v>
      </c>
      <c r="J33" s="4">
        <v>0</v>
      </c>
      <c r="K33" s="4">
        <f t="shared" si="0"/>
        <v>2</v>
      </c>
      <c r="L33" s="4">
        <f t="shared" si="1"/>
        <v>1</v>
      </c>
    </row>
    <row r="34" spans="1:14" x14ac:dyDescent="0.45">
      <c r="A34" s="6">
        <v>48119</v>
      </c>
      <c r="B34" s="4">
        <v>32</v>
      </c>
      <c r="C34" s="6" t="s">
        <v>157</v>
      </c>
      <c r="D34" s="4" t="s">
        <v>112</v>
      </c>
      <c r="E34" s="4">
        <v>2</v>
      </c>
      <c r="F34" s="4">
        <v>0</v>
      </c>
      <c r="G34" s="4">
        <v>2</v>
      </c>
      <c r="H34" s="4">
        <v>3</v>
      </c>
      <c r="I34" s="4">
        <v>0</v>
      </c>
      <c r="J34" s="4">
        <v>3</v>
      </c>
      <c r="K34" s="4">
        <f t="shared" si="0"/>
        <v>5</v>
      </c>
      <c r="L34" s="4">
        <f t="shared" si="1"/>
        <v>1</v>
      </c>
    </row>
    <row r="35" spans="1:14" x14ac:dyDescent="0.45">
      <c r="A35" s="6">
        <v>48120</v>
      </c>
      <c r="B35" s="4">
        <v>33</v>
      </c>
      <c r="C35" s="6" t="s">
        <v>157</v>
      </c>
      <c r="D35" s="9" t="s">
        <v>113</v>
      </c>
      <c r="E35" s="9">
        <v>3</v>
      </c>
      <c r="F35" s="9">
        <v>0</v>
      </c>
      <c r="G35" s="9">
        <v>3</v>
      </c>
      <c r="H35" s="9">
        <v>6</v>
      </c>
      <c r="I35" s="9">
        <v>0</v>
      </c>
      <c r="J35" s="9">
        <v>6</v>
      </c>
      <c r="K35" s="9">
        <f t="shared" ref="K35:K66" si="2">G35+J35</f>
        <v>9</v>
      </c>
      <c r="L35" s="9">
        <f t="shared" ref="L35:L66" si="3">ROUNDUP(K35/5,0)</f>
        <v>2</v>
      </c>
      <c r="N35" s="9"/>
    </row>
    <row r="36" spans="1:14" x14ac:dyDescent="0.45">
      <c r="A36" s="6">
        <v>48132</v>
      </c>
      <c r="B36" s="4">
        <v>34</v>
      </c>
      <c r="C36" s="6" t="s">
        <v>157</v>
      </c>
      <c r="D36" s="4" t="s">
        <v>114</v>
      </c>
      <c r="E36" s="4">
        <v>18</v>
      </c>
      <c r="F36" s="4">
        <v>10</v>
      </c>
      <c r="G36" s="4">
        <v>28</v>
      </c>
      <c r="H36" s="4">
        <v>4</v>
      </c>
      <c r="I36" s="4">
        <v>3</v>
      </c>
      <c r="J36" s="4">
        <v>7</v>
      </c>
      <c r="K36" s="4">
        <f t="shared" si="2"/>
        <v>35</v>
      </c>
      <c r="L36" s="4">
        <f t="shared" si="3"/>
        <v>7</v>
      </c>
    </row>
    <row r="37" spans="1:14" x14ac:dyDescent="0.45">
      <c r="A37" s="2">
        <v>48203</v>
      </c>
      <c r="B37" s="10">
        <v>35</v>
      </c>
      <c r="C37" s="2" t="s">
        <v>157</v>
      </c>
      <c r="D37" s="10" t="s">
        <v>115</v>
      </c>
      <c r="E37" s="10">
        <v>3</v>
      </c>
      <c r="F37" s="10">
        <v>0</v>
      </c>
      <c r="G37" s="10">
        <v>3</v>
      </c>
      <c r="H37" s="10">
        <v>5</v>
      </c>
      <c r="I37" s="10">
        <v>0</v>
      </c>
      <c r="J37" s="10">
        <v>5</v>
      </c>
      <c r="K37" s="10">
        <f t="shared" si="2"/>
        <v>8</v>
      </c>
      <c r="L37" s="10">
        <f t="shared" si="3"/>
        <v>2</v>
      </c>
      <c r="M37" s="3"/>
    </row>
    <row r="38" spans="1:14" x14ac:dyDescent="0.45">
      <c r="A38" s="6">
        <v>49002</v>
      </c>
      <c r="B38" s="4">
        <v>36</v>
      </c>
      <c r="C38" s="6" t="s">
        <v>158</v>
      </c>
      <c r="D38" s="4" t="s">
        <v>116</v>
      </c>
      <c r="E38" s="4">
        <v>26</v>
      </c>
      <c r="F38" s="4">
        <v>25</v>
      </c>
      <c r="G38" s="4">
        <v>51</v>
      </c>
      <c r="H38" s="4">
        <v>4</v>
      </c>
      <c r="I38" s="4">
        <v>1</v>
      </c>
      <c r="J38" s="4">
        <v>5</v>
      </c>
      <c r="K38" s="4">
        <f t="shared" si="2"/>
        <v>56</v>
      </c>
      <c r="L38" s="4">
        <f t="shared" si="3"/>
        <v>12</v>
      </c>
    </row>
    <row r="39" spans="1:14" x14ac:dyDescent="0.45">
      <c r="A39" s="6">
        <v>49004</v>
      </c>
      <c r="B39" s="4">
        <v>37</v>
      </c>
      <c r="C39" s="6" t="s">
        <v>158</v>
      </c>
      <c r="D39" s="4" t="s">
        <v>117</v>
      </c>
      <c r="E39" s="4">
        <v>3</v>
      </c>
      <c r="F39" s="4">
        <v>1</v>
      </c>
      <c r="G39" s="4">
        <v>4</v>
      </c>
      <c r="H39" s="4">
        <v>1</v>
      </c>
      <c r="I39" s="4">
        <v>0</v>
      </c>
      <c r="J39" s="4">
        <v>1</v>
      </c>
      <c r="K39" s="4">
        <f t="shared" si="2"/>
        <v>5</v>
      </c>
      <c r="L39" s="4">
        <f t="shared" si="3"/>
        <v>1</v>
      </c>
    </row>
    <row r="40" spans="1:14" x14ac:dyDescent="0.45">
      <c r="A40" s="6">
        <v>49005</v>
      </c>
      <c r="B40" s="4">
        <v>38</v>
      </c>
      <c r="C40" s="6" t="s">
        <v>158</v>
      </c>
      <c r="D40" s="4" t="s">
        <v>118</v>
      </c>
      <c r="E40" s="4">
        <v>1</v>
      </c>
      <c r="F40" s="4">
        <v>0</v>
      </c>
      <c r="G40" s="4">
        <v>1</v>
      </c>
      <c r="H40" s="4">
        <v>0</v>
      </c>
      <c r="I40" s="4">
        <v>0</v>
      </c>
      <c r="J40" s="4">
        <v>0</v>
      </c>
      <c r="K40" s="4">
        <f t="shared" si="2"/>
        <v>1</v>
      </c>
      <c r="L40" s="4">
        <f t="shared" si="3"/>
        <v>1</v>
      </c>
    </row>
    <row r="41" spans="1:14" x14ac:dyDescent="0.45">
      <c r="A41" s="6">
        <v>49007</v>
      </c>
      <c r="B41" s="4">
        <v>39</v>
      </c>
      <c r="C41" s="6" t="s">
        <v>158</v>
      </c>
      <c r="D41" s="4" t="s">
        <v>119</v>
      </c>
      <c r="E41" s="4">
        <v>4</v>
      </c>
      <c r="F41" s="4">
        <v>3</v>
      </c>
      <c r="G41" s="4">
        <v>7</v>
      </c>
      <c r="H41" s="4">
        <v>2</v>
      </c>
      <c r="I41" s="4">
        <v>2</v>
      </c>
      <c r="J41" s="4">
        <v>4</v>
      </c>
      <c r="K41" s="4">
        <f t="shared" si="2"/>
        <v>11</v>
      </c>
      <c r="L41" s="4">
        <f t="shared" si="3"/>
        <v>3</v>
      </c>
    </row>
    <row r="42" spans="1:14" x14ac:dyDescent="0.45">
      <c r="A42" s="6">
        <v>49011</v>
      </c>
      <c r="B42" s="4">
        <v>40</v>
      </c>
      <c r="C42" s="6" t="s">
        <v>158</v>
      </c>
      <c r="D42" s="4" t="s">
        <v>19</v>
      </c>
      <c r="E42" s="4">
        <v>1</v>
      </c>
      <c r="F42" s="4">
        <v>0</v>
      </c>
      <c r="G42" s="4">
        <v>1</v>
      </c>
      <c r="H42" s="4">
        <v>10</v>
      </c>
      <c r="I42" s="4">
        <v>0</v>
      </c>
      <c r="J42" s="4">
        <v>10</v>
      </c>
      <c r="K42" s="4">
        <f t="shared" si="2"/>
        <v>11</v>
      </c>
      <c r="L42" s="4">
        <f t="shared" si="3"/>
        <v>3</v>
      </c>
    </row>
    <row r="43" spans="1:14" x14ac:dyDescent="0.45">
      <c r="A43" s="6">
        <v>49014</v>
      </c>
      <c r="B43" s="4">
        <v>41</v>
      </c>
      <c r="C43" s="6" t="s">
        <v>158</v>
      </c>
      <c r="D43" s="4" t="s">
        <v>20</v>
      </c>
      <c r="E43" s="4">
        <v>0</v>
      </c>
      <c r="F43" s="4">
        <v>4</v>
      </c>
      <c r="G43" s="4">
        <v>4</v>
      </c>
      <c r="H43" s="4">
        <v>6</v>
      </c>
      <c r="I43" s="4">
        <v>4</v>
      </c>
      <c r="J43" s="4">
        <v>10</v>
      </c>
      <c r="K43" s="4">
        <f t="shared" si="2"/>
        <v>14</v>
      </c>
      <c r="L43" s="4">
        <f t="shared" si="3"/>
        <v>3</v>
      </c>
    </row>
    <row r="44" spans="1:14" x14ac:dyDescent="0.45">
      <c r="A44" s="6">
        <v>49017</v>
      </c>
      <c r="B44" s="4">
        <v>42</v>
      </c>
      <c r="C44" s="6" t="s">
        <v>158</v>
      </c>
      <c r="D44" s="4" t="s">
        <v>21</v>
      </c>
      <c r="E44" s="4">
        <v>1</v>
      </c>
      <c r="F44" s="4">
        <v>0</v>
      </c>
      <c r="G44" s="4">
        <v>1</v>
      </c>
      <c r="H44" s="4">
        <v>0</v>
      </c>
      <c r="I44" s="4">
        <v>0</v>
      </c>
      <c r="J44" s="4">
        <v>0</v>
      </c>
      <c r="K44" s="4">
        <f t="shared" si="2"/>
        <v>1</v>
      </c>
      <c r="L44" s="4">
        <f t="shared" si="3"/>
        <v>1</v>
      </c>
    </row>
    <row r="45" spans="1:14" x14ac:dyDescent="0.45">
      <c r="A45" s="6">
        <v>49024</v>
      </c>
      <c r="B45" s="4">
        <v>43</v>
      </c>
      <c r="C45" s="6" t="s">
        <v>158</v>
      </c>
      <c r="D45" s="4" t="s">
        <v>120</v>
      </c>
      <c r="E45" s="4">
        <v>1</v>
      </c>
      <c r="F45" s="4">
        <v>0</v>
      </c>
      <c r="G45" s="4">
        <v>1</v>
      </c>
      <c r="H45" s="4">
        <v>0</v>
      </c>
      <c r="I45" s="4">
        <v>0</v>
      </c>
      <c r="J45" s="4">
        <v>0</v>
      </c>
      <c r="K45" s="4">
        <f t="shared" si="2"/>
        <v>1</v>
      </c>
      <c r="L45" s="4">
        <f t="shared" si="3"/>
        <v>1</v>
      </c>
    </row>
    <row r="46" spans="1:14" x14ac:dyDescent="0.45">
      <c r="A46" s="6">
        <v>49028</v>
      </c>
      <c r="B46" s="4">
        <v>44</v>
      </c>
      <c r="C46" s="6" t="s">
        <v>158</v>
      </c>
      <c r="D46" s="4" t="s">
        <v>22</v>
      </c>
      <c r="E46" s="4">
        <v>0</v>
      </c>
      <c r="F46" s="4">
        <v>1</v>
      </c>
      <c r="G46" s="4">
        <v>1</v>
      </c>
      <c r="H46" s="4">
        <v>0</v>
      </c>
      <c r="I46" s="4">
        <v>0</v>
      </c>
      <c r="J46" s="4">
        <v>0</v>
      </c>
      <c r="K46" s="4">
        <f t="shared" si="2"/>
        <v>1</v>
      </c>
      <c r="L46" s="4">
        <f t="shared" si="3"/>
        <v>1</v>
      </c>
    </row>
    <row r="47" spans="1:14" x14ac:dyDescent="0.45">
      <c r="A47" s="6">
        <v>49032</v>
      </c>
      <c r="B47" s="4">
        <v>45</v>
      </c>
      <c r="C47" s="6" t="s">
        <v>158</v>
      </c>
      <c r="D47" s="9" t="s">
        <v>121</v>
      </c>
      <c r="E47" s="9">
        <v>15</v>
      </c>
      <c r="F47" s="9">
        <v>15</v>
      </c>
      <c r="G47" s="9">
        <v>30</v>
      </c>
      <c r="H47" s="9">
        <v>1</v>
      </c>
      <c r="I47" s="9">
        <v>0</v>
      </c>
      <c r="J47" s="9">
        <v>1</v>
      </c>
      <c r="K47" s="9">
        <f t="shared" si="2"/>
        <v>31</v>
      </c>
      <c r="L47" s="9">
        <f t="shared" si="3"/>
        <v>7</v>
      </c>
      <c r="N47" s="9"/>
    </row>
    <row r="48" spans="1:14" x14ac:dyDescent="0.45">
      <c r="A48" s="6">
        <v>49035</v>
      </c>
      <c r="B48" s="4">
        <v>46</v>
      </c>
      <c r="C48" s="6" t="s">
        <v>158</v>
      </c>
      <c r="D48" s="4" t="s">
        <v>122</v>
      </c>
      <c r="E48" s="4">
        <v>1</v>
      </c>
      <c r="F48" s="4">
        <v>5</v>
      </c>
      <c r="G48" s="4">
        <v>6</v>
      </c>
      <c r="H48" s="4">
        <v>12</v>
      </c>
      <c r="I48" s="4">
        <v>2</v>
      </c>
      <c r="J48" s="4">
        <v>14</v>
      </c>
      <c r="K48" s="4">
        <f t="shared" si="2"/>
        <v>20</v>
      </c>
      <c r="L48" s="4">
        <f t="shared" si="3"/>
        <v>4</v>
      </c>
    </row>
    <row r="49" spans="1:14" x14ac:dyDescent="0.45">
      <c r="A49" s="2">
        <v>49046</v>
      </c>
      <c r="B49" s="10">
        <v>47</v>
      </c>
      <c r="C49" s="2" t="s">
        <v>158</v>
      </c>
      <c r="D49" s="10" t="s">
        <v>123</v>
      </c>
      <c r="E49" s="10">
        <v>7</v>
      </c>
      <c r="F49" s="10">
        <v>3</v>
      </c>
      <c r="G49" s="10">
        <v>10</v>
      </c>
      <c r="H49" s="10">
        <v>7</v>
      </c>
      <c r="I49" s="10">
        <v>4</v>
      </c>
      <c r="J49" s="10">
        <v>11</v>
      </c>
      <c r="K49" s="10">
        <f t="shared" si="2"/>
        <v>21</v>
      </c>
      <c r="L49" s="10">
        <f t="shared" si="3"/>
        <v>5</v>
      </c>
      <c r="M49" s="3"/>
    </row>
    <row r="50" spans="1:14" x14ac:dyDescent="0.45">
      <c r="A50" s="6">
        <v>50001</v>
      </c>
      <c r="B50" s="4">
        <v>48</v>
      </c>
      <c r="C50" s="6" t="s">
        <v>159</v>
      </c>
      <c r="D50" s="4" t="s">
        <v>124</v>
      </c>
      <c r="E50" s="4">
        <v>21</v>
      </c>
      <c r="F50" s="4">
        <v>12</v>
      </c>
      <c r="G50" s="4">
        <v>33</v>
      </c>
      <c r="H50" s="4">
        <v>4</v>
      </c>
      <c r="I50" s="4">
        <v>4</v>
      </c>
      <c r="J50" s="4">
        <v>8</v>
      </c>
      <c r="K50" s="4">
        <f t="shared" si="2"/>
        <v>41</v>
      </c>
      <c r="L50" s="4">
        <f t="shared" si="3"/>
        <v>9</v>
      </c>
    </row>
    <row r="51" spans="1:14" x14ac:dyDescent="0.45">
      <c r="A51" s="6">
        <v>50002</v>
      </c>
      <c r="B51" s="4">
        <v>49</v>
      </c>
      <c r="C51" s="6" t="s">
        <v>159</v>
      </c>
      <c r="D51" s="4" t="s">
        <v>23</v>
      </c>
      <c r="E51" s="4">
        <v>3</v>
      </c>
      <c r="F51" s="4">
        <v>1</v>
      </c>
      <c r="G51" s="4">
        <v>4</v>
      </c>
      <c r="H51" s="4">
        <v>5</v>
      </c>
      <c r="I51" s="4">
        <v>0</v>
      </c>
      <c r="J51" s="4">
        <v>5</v>
      </c>
      <c r="K51" s="4">
        <f t="shared" si="2"/>
        <v>9</v>
      </c>
      <c r="L51" s="4">
        <f t="shared" si="3"/>
        <v>2</v>
      </c>
    </row>
    <row r="52" spans="1:14" x14ac:dyDescent="0.45">
      <c r="A52" s="6">
        <v>50003</v>
      </c>
      <c r="B52" s="4">
        <v>50</v>
      </c>
      <c r="C52" s="6" t="s">
        <v>159</v>
      </c>
      <c r="D52" s="4" t="s">
        <v>24</v>
      </c>
      <c r="E52" s="4">
        <v>2</v>
      </c>
      <c r="F52" s="4">
        <v>0</v>
      </c>
      <c r="G52" s="4">
        <v>2</v>
      </c>
      <c r="H52" s="4">
        <v>4</v>
      </c>
      <c r="I52" s="4">
        <v>0</v>
      </c>
      <c r="J52" s="4">
        <v>4</v>
      </c>
      <c r="K52" s="4">
        <f t="shared" si="2"/>
        <v>6</v>
      </c>
      <c r="L52" s="4">
        <f t="shared" si="3"/>
        <v>2</v>
      </c>
    </row>
    <row r="53" spans="1:14" x14ac:dyDescent="0.45">
      <c r="A53" s="6">
        <v>50004</v>
      </c>
      <c r="B53" s="4">
        <v>51</v>
      </c>
      <c r="C53" s="6" t="s">
        <v>159</v>
      </c>
      <c r="D53" s="4" t="s">
        <v>25</v>
      </c>
      <c r="E53" s="4">
        <v>1</v>
      </c>
      <c r="F53" s="4">
        <v>0</v>
      </c>
      <c r="G53" s="4">
        <v>1</v>
      </c>
      <c r="H53" s="4">
        <v>0</v>
      </c>
      <c r="I53" s="4">
        <v>0</v>
      </c>
      <c r="J53" s="4">
        <v>0</v>
      </c>
      <c r="K53" s="4">
        <f t="shared" si="2"/>
        <v>1</v>
      </c>
      <c r="L53" s="4">
        <f t="shared" si="3"/>
        <v>1</v>
      </c>
    </row>
    <row r="54" spans="1:14" x14ac:dyDescent="0.45">
      <c r="A54" s="6">
        <v>50006</v>
      </c>
      <c r="B54" s="4">
        <v>52</v>
      </c>
      <c r="C54" s="6" t="s">
        <v>159</v>
      </c>
      <c r="D54" s="4" t="s">
        <v>125</v>
      </c>
      <c r="E54" s="4">
        <v>19</v>
      </c>
      <c r="F54" s="4">
        <v>3</v>
      </c>
      <c r="G54" s="4">
        <v>22</v>
      </c>
      <c r="H54" s="4">
        <v>1</v>
      </c>
      <c r="I54" s="4">
        <v>3</v>
      </c>
      <c r="J54" s="4">
        <v>4</v>
      </c>
      <c r="K54" s="4">
        <f t="shared" si="2"/>
        <v>26</v>
      </c>
      <c r="L54" s="4">
        <f t="shared" si="3"/>
        <v>6</v>
      </c>
    </row>
    <row r="55" spans="1:14" x14ac:dyDescent="0.45">
      <c r="A55" s="6">
        <v>50007</v>
      </c>
      <c r="B55" s="4">
        <v>53</v>
      </c>
      <c r="C55" s="6" t="s">
        <v>159</v>
      </c>
      <c r="D55" s="4" t="s">
        <v>126</v>
      </c>
      <c r="E55" s="4">
        <v>0</v>
      </c>
      <c r="F55" s="4">
        <v>15</v>
      </c>
      <c r="G55" s="4">
        <v>15</v>
      </c>
      <c r="H55" s="4">
        <v>0</v>
      </c>
      <c r="I55" s="4">
        <v>1</v>
      </c>
      <c r="J55" s="4">
        <v>1</v>
      </c>
      <c r="K55" s="4">
        <f t="shared" si="2"/>
        <v>16</v>
      </c>
      <c r="L55" s="4">
        <f t="shared" si="3"/>
        <v>4</v>
      </c>
    </row>
    <row r="56" spans="1:14" x14ac:dyDescent="0.45">
      <c r="A56" s="6">
        <v>50008</v>
      </c>
      <c r="B56" s="4">
        <v>54</v>
      </c>
      <c r="C56" s="6" t="s">
        <v>159</v>
      </c>
      <c r="D56" s="4" t="s">
        <v>127</v>
      </c>
      <c r="E56" s="4">
        <v>4</v>
      </c>
      <c r="F56" s="4">
        <v>0</v>
      </c>
      <c r="G56" s="4">
        <v>4</v>
      </c>
      <c r="H56" s="4">
        <v>4</v>
      </c>
      <c r="I56" s="4">
        <v>0</v>
      </c>
      <c r="J56" s="4">
        <v>4</v>
      </c>
      <c r="K56" s="4">
        <f t="shared" si="2"/>
        <v>8</v>
      </c>
      <c r="L56" s="4">
        <f t="shared" si="3"/>
        <v>2</v>
      </c>
    </row>
    <row r="57" spans="1:14" x14ac:dyDescent="0.45">
      <c r="A57" s="6">
        <v>50009</v>
      </c>
      <c r="B57" s="4">
        <v>55</v>
      </c>
      <c r="C57" s="6" t="s">
        <v>159</v>
      </c>
      <c r="D57" s="4" t="s">
        <v>26</v>
      </c>
      <c r="E57" s="4">
        <v>1</v>
      </c>
      <c r="F57" s="4">
        <v>0</v>
      </c>
      <c r="G57" s="4">
        <v>1</v>
      </c>
      <c r="H57" s="4">
        <v>5</v>
      </c>
      <c r="I57" s="4">
        <v>0</v>
      </c>
      <c r="J57" s="4">
        <v>5</v>
      </c>
      <c r="K57" s="4">
        <f t="shared" si="2"/>
        <v>6</v>
      </c>
      <c r="L57" s="4">
        <f t="shared" si="3"/>
        <v>2</v>
      </c>
    </row>
    <row r="58" spans="1:14" x14ac:dyDescent="0.45">
      <c r="A58" s="6">
        <v>50010</v>
      </c>
      <c r="B58" s="4">
        <v>56</v>
      </c>
      <c r="C58" s="6" t="s">
        <v>159</v>
      </c>
      <c r="D58" s="9" t="s">
        <v>128</v>
      </c>
      <c r="E58" s="4">
        <v>23</v>
      </c>
      <c r="F58" s="4">
        <v>15</v>
      </c>
      <c r="G58" s="4">
        <v>38</v>
      </c>
      <c r="H58" s="4">
        <v>1</v>
      </c>
      <c r="I58" s="4">
        <v>4</v>
      </c>
      <c r="J58" s="4">
        <v>5</v>
      </c>
      <c r="K58" s="4">
        <f t="shared" si="2"/>
        <v>43</v>
      </c>
      <c r="L58" s="4">
        <f t="shared" si="3"/>
        <v>9</v>
      </c>
    </row>
    <row r="59" spans="1:14" x14ac:dyDescent="0.45">
      <c r="A59" s="6">
        <v>50016</v>
      </c>
      <c r="B59" s="4">
        <v>57</v>
      </c>
      <c r="C59" s="6" t="s">
        <v>159</v>
      </c>
      <c r="D59" s="9" t="s">
        <v>27</v>
      </c>
      <c r="E59" s="4">
        <v>1</v>
      </c>
      <c r="F59" s="4">
        <v>0</v>
      </c>
      <c r="G59" s="4">
        <v>1</v>
      </c>
      <c r="H59" s="4">
        <v>0</v>
      </c>
      <c r="I59" s="4">
        <v>0</v>
      </c>
      <c r="J59" s="4">
        <v>0</v>
      </c>
      <c r="K59" s="4">
        <f t="shared" si="2"/>
        <v>1</v>
      </c>
      <c r="L59" s="4">
        <f t="shared" si="3"/>
        <v>1</v>
      </c>
    </row>
    <row r="60" spans="1:14" x14ac:dyDescent="0.45">
      <c r="A60" s="6">
        <v>50021</v>
      </c>
      <c r="B60" s="4">
        <v>58</v>
      </c>
      <c r="C60" s="6" t="s">
        <v>159</v>
      </c>
      <c r="D60" s="9" t="s">
        <v>129</v>
      </c>
      <c r="E60" s="9">
        <v>14</v>
      </c>
      <c r="F60" s="9">
        <v>7</v>
      </c>
      <c r="G60" s="9">
        <v>21</v>
      </c>
      <c r="H60" s="9">
        <v>3</v>
      </c>
      <c r="I60" s="9">
        <v>1</v>
      </c>
      <c r="J60" s="9">
        <v>4</v>
      </c>
      <c r="K60" s="9">
        <f t="shared" si="2"/>
        <v>25</v>
      </c>
      <c r="L60" s="9">
        <f t="shared" si="3"/>
        <v>5</v>
      </c>
      <c r="N60" s="9"/>
    </row>
    <row r="61" spans="1:14" x14ac:dyDescent="0.45">
      <c r="A61" s="6">
        <v>50022</v>
      </c>
      <c r="B61" s="4">
        <v>59</v>
      </c>
      <c r="C61" s="6" t="s">
        <v>159</v>
      </c>
      <c r="D61" s="4" t="s">
        <v>130</v>
      </c>
      <c r="E61" s="4">
        <v>10</v>
      </c>
      <c r="F61" s="4">
        <v>3</v>
      </c>
      <c r="G61" s="4">
        <v>13</v>
      </c>
      <c r="H61" s="4">
        <v>2</v>
      </c>
      <c r="I61" s="4">
        <v>1</v>
      </c>
      <c r="J61" s="4">
        <v>3</v>
      </c>
      <c r="K61" s="4">
        <f t="shared" si="2"/>
        <v>16</v>
      </c>
      <c r="L61" s="4">
        <f t="shared" si="3"/>
        <v>4</v>
      </c>
    </row>
    <row r="62" spans="1:14" x14ac:dyDescent="0.45">
      <c r="A62" s="6">
        <v>50023</v>
      </c>
      <c r="B62" s="4">
        <v>60</v>
      </c>
      <c r="C62" s="6" t="s">
        <v>159</v>
      </c>
      <c r="D62" s="4" t="s">
        <v>131</v>
      </c>
      <c r="E62" s="4">
        <v>8</v>
      </c>
      <c r="F62" s="4">
        <v>10</v>
      </c>
      <c r="G62" s="4">
        <v>18</v>
      </c>
      <c r="H62" s="4">
        <v>6</v>
      </c>
      <c r="I62" s="4">
        <v>3</v>
      </c>
      <c r="J62" s="4">
        <v>9</v>
      </c>
      <c r="K62" s="4">
        <f t="shared" si="2"/>
        <v>27</v>
      </c>
      <c r="L62" s="4">
        <f t="shared" si="3"/>
        <v>6</v>
      </c>
    </row>
    <row r="63" spans="1:14" x14ac:dyDescent="0.45">
      <c r="A63" s="6">
        <v>50030</v>
      </c>
      <c r="B63" s="4">
        <v>61</v>
      </c>
      <c r="C63" s="6" t="s">
        <v>159</v>
      </c>
      <c r="D63" s="4" t="s">
        <v>132</v>
      </c>
      <c r="E63" s="4">
        <v>6</v>
      </c>
      <c r="F63" s="4">
        <v>5</v>
      </c>
      <c r="G63" s="4">
        <v>11</v>
      </c>
      <c r="H63" s="4">
        <v>5</v>
      </c>
      <c r="I63" s="4">
        <v>1</v>
      </c>
      <c r="J63" s="4">
        <v>6</v>
      </c>
      <c r="K63" s="4">
        <f t="shared" si="2"/>
        <v>17</v>
      </c>
      <c r="L63" s="4">
        <f t="shared" si="3"/>
        <v>4</v>
      </c>
    </row>
    <row r="64" spans="1:14" x14ac:dyDescent="0.45">
      <c r="A64" s="6">
        <v>50043</v>
      </c>
      <c r="B64" s="4">
        <v>62</v>
      </c>
      <c r="C64" s="6" t="s">
        <v>159</v>
      </c>
      <c r="D64" s="4" t="s">
        <v>133</v>
      </c>
      <c r="E64" s="4">
        <v>2</v>
      </c>
      <c r="F64" s="4">
        <v>0</v>
      </c>
      <c r="G64" s="4">
        <v>2</v>
      </c>
      <c r="H64" s="4">
        <v>0</v>
      </c>
      <c r="I64" s="4">
        <v>0</v>
      </c>
      <c r="J64" s="4">
        <v>0</v>
      </c>
      <c r="K64" s="4">
        <f t="shared" si="2"/>
        <v>2</v>
      </c>
      <c r="L64" s="4">
        <f t="shared" si="3"/>
        <v>1</v>
      </c>
    </row>
    <row r="65" spans="1:14" x14ac:dyDescent="0.45">
      <c r="A65" s="2">
        <v>50093</v>
      </c>
      <c r="B65" s="10">
        <v>63</v>
      </c>
      <c r="C65" s="2" t="s">
        <v>159</v>
      </c>
      <c r="D65" s="10" t="s">
        <v>134</v>
      </c>
      <c r="E65" s="10">
        <v>5</v>
      </c>
      <c r="F65" s="10">
        <v>4</v>
      </c>
      <c r="G65" s="10">
        <v>9</v>
      </c>
      <c r="H65" s="10">
        <v>5</v>
      </c>
      <c r="I65" s="10">
        <v>2</v>
      </c>
      <c r="J65" s="10">
        <v>7</v>
      </c>
      <c r="K65" s="10">
        <f t="shared" si="2"/>
        <v>16</v>
      </c>
      <c r="L65" s="10">
        <f t="shared" si="3"/>
        <v>4</v>
      </c>
      <c r="M65" s="3"/>
    </row>
    <row r="66" spans="1:14" x14ac:dyDescent="0.45">
      <c r="A66" s="6">
        <v>51001</v>
      </c>
      <c r="B66" s="4">
        <v>64</v>
      </c>
      <c r="C66" s="6" t="s">
        <v>160</v>
      </c>
      <c r="D66" s="4" t="s">
        <v>135</v>
      </c>
      <c r="E66" s="4">
        <v>1</v>
      </c>
      <c r="F66" s="4">
        <v>0</v>
      </c>
      <c r="G66" s="4">
        <v>1</v>
      </c>
      <c r="H66" s="4">
        <v>0</v>
      </c>
      <c r="I66" s="4">
        <v>0</v>
      </c>
      <c r="J66" s="4">
        <v>0</v>
      </c>
      <c r="K66" s="4">
        <f t="shared" si="2"/>
        <v>1</v>
      </c>
      <c r="L66" s="4">
        <f t="shared" si="3"/>
        <v>1</v>
      </c>
    </row>
    <row r="67" spans="1:14" x14ac:dyDescent="0.45">
      <c r="A67" s="6">
        <v>51002</v>
      </c>
      <c r="B67" s="4">
        <v>65</v>
      </c>
      <c r="C67" s="6" t="s">
        <v>160</v>
      </c>
      <c r="D67" s="4" t="s">
        <v>28</v>
      </c>
      <c r="E67" s="4">
        <v>3</v>
      </c>
      <c r="F67" s="4">
        <v>0</v>
      </c>
      <c r="G67" s="4">
        <v>3</v>
      </c>
      <c r="H67" s="4">
        <v>2</v>
      </c>
      <c r="I67" s="4">
        <v>0</v>
      </c>
      <c r="J67" s="4">
        <v>2</v>
      </c>
      <c r="K67" s="4">
        <f t="shared" ref="K67:K89" si="4">G67+J67</f>
        <v>5</v>
      </c>
      <c r="L67" s="4">
        <f t="shared" ref="L67:L89" si="5">ROUNDUP(K67/5,0)</f>
        <v>1</v>
      </c>
    </row>
    <row r="68" spans="1:14" x14ac:dyDescent="0.45">
      <c r="A68" s="6">
        <v>51003</v>
      </c>
      <c r="B68" s="4">
        <v>66</v>
      </c>
      <c r="C68" s="6" t="s">
        <v>160</v>
      </c>
      <c r="D68" s="4" t="s">
        <v>29</v>
      </c>
      <c r="E68" s="4">
        <v>0</v>
      </c>
      <c r="F68" s="4">
        <v>1</v>
      </c>
      <c r="G68" s="4">
        <v>1</v>
      </c>
      <c r="H68" s="4">
        <v>0</v>
      </c>
      <c r="I68" s="4">
        <v>0</v>
      </c>
      <c r="J68" s="4">
        <v>0</v>
      </c>
      <c r="K68" s="4">
        <f t="shared" si="4"/>
        <v>1</v>
      </c>
      <c r="L68" s="4">
        <f t="shared" si="5"/>
        <v>1</v>
      </c>
    </row>
    <row r="69" spans="1:14" x14ac:dyDescent="0.45">
      <c r="A69" s="6">
        <v>51006</v>
      </c>
      <c r="B69" s="4">
        <v>67</v>
      </c>
      <c r="C69" s="6" t="s">
        <v>160</v>
      </c>
      <c r="D69" s="4" t="s">
        <v>136</v>
      </c>
      <c r="E69" s="4">
        <v>0</v>
      </c>
      <c r="F69" s="4">
        <v>1</v>
      </c>
      <c r="G69" s="4">
        <v>1</v>
      </c>
      <c r="H69" s="4">
        <v>0</v>
      </c>
      <c r="I69" s="4">
        <v>0</v>
      </c>
      <c r="J69" s="4">
        <v>0</v>
      </c>
      <c r="K69" s="4">
        <f t="shared" si="4"/>
        <v>1</v>
      </c>
      <c r="L69" s="4">
        <f t="shared" si="5"/>
        <v>1</v>
      </c>
    </row>
    <row r="70" spans="1:14" x14ac:dyDescent="0.45">
      <c r="A70" s="6">
        <v>51007</v>
      </c>
      <c r="B70" s="4">
        <v>68</v>
      </c>
      <c r="C70" s="6" t="s">
        <v>160</v>
      </c>
      <c r="D70" s="4" t="s">
        <v>30</v>
      </c>
      <c r="E70" s="4">
        <v>10</v>
      </c>
      <c r="F70" s="4">
        <v>3</v>
      </c>
      <c r="G70" s="4">
        <v>13</v>
      </c>
      <c r="H70" s="4">
        <v>3</v>
      </c>
      <c r="I70" s="4">
        <v>2</v>
      </c>
      <c r="J70" s="4">
        <v>5</v>
      </c>
      <c r="K70" s="4">
        <f t="shared" si="4"/>
        <v>18</v>
      </c>
      <c r="L70" s="4">
        <f t="shared" si="5"/>
        <v>4</v>
      </c>
    </row>
    <row r="71" spans="1:14" x14ac:dyDescent="0.45">
      <c r="A71" s="6">
        <v>51009</v>
      </c>
      <c r="B71" s="4">
        <v>69</v>
      </c>
      <c r="C71" s="6" t="s">
        <v>160</v>
      </c>
      <c r="D71" s="4" t="s">
        <v>31</v>
      </c>
      <c r="E71" s="4">
        <v>1</v>
      </c>
      <c r="F71" s="4">
        <v>2</v>
      </c>
      <c r="G71" s="4">
        <v>3</v>
      </c>
      <c r="H71" s="4">
        <v>4</v>
      </c>
      <c r="I71" s="4">
        <v>5</v>
      </c>
      <c r="J71" s="4">
        <v>9</v>
      </c>
      <c r="K71" s="4">
        <f t="shared" si="4"/>
        <v>12</v>
      </c>
      <c r="L71" s="4">
        <f t="shared" si="5"/>
        <v>3</v>
      </c>
    </row>
    <row r="72" spans="1:14" x14ac:dyDescent="0.45">
      <c r="A72" s="6">
        <v>51012</v>
      </c>
      <c r="B72" s="4">
        <v>70</v>
      </c>
      <c r="C72" s="6" t="s">
        <v>160</v>
      </c>
      <c r="D72" s="9" t="s">
        <v>32</v>
      </c>
      <c r="E72" s="9">
        <v>1</v>
      </c>
      <c r="F72" s="9">
        <v>1</v>
      </c>
      <c r="G72" s="9">
        <v>2</v>
      </c>
      <c r="H72" s="9">
        <v>0</v>
      </c>
      <c r="I72" s="9">
        <v>0</v>
      </c>
      <c r="J72" s="9">
        <v>0</v>
      </c>
      <c r="K72" s="9">
        <f t="shared" si="4"/>
        <v>2</v>
      </c>
      <c r="L72" s="9">
        <f t="shared" si="5"/>
        <v>1</v>
      </c>
      <c r="N72" s="9"/>
    </row>
    <row r="73" spans="1:14" x14ac:dyDescent="0.45">
      <c r="A73" s="6">
        <v>51014</v>
      </c>
      <c r="B73" s="4">
        <v>71</v>
      </c>
      <c r="C73" s="6" t="s">
        <v>160</v>
      </c>
      <c r="D73" s="4" t="s">
        <v>137</v>
      </c>
      <c r="E73" s="4">
        <v>2</v>
      </c>
      <c r="F73" s="4">
        <v>0</v>
      </c>
      <c r="G73" s="4">
        <v>2</v>
      </c>
      <c r="H73" s="4">
        <v>3</v>
      </c>
      <c r="I73" s="4">
        <v>0</v>
      </c>
      <c r="J73" s="4">
        <v>3</v>
      </c>
      <c r="K73" s="4">
        <f t="shared" si="4"/>
        <v>5</v>
      </c>
      <c r="L73" s="4">
        <f t="shared" si="5"/>
        <v>1</v>
      </c>
    </row>
    <row r="74" spans="1:14" x14ac:dyDescent="0.45">
      <c r="A74" s="6">
        <v>51019</v>
      </c>
      <c r="B74" s="4">
        <v>72</v>
      </c>
      <c r="C74" s="6" t="s">
        <v>160</v>
      </c>
      <c r="D74" s="4" t="s">
        <v>33</v>
      </c>
      <c r="E74" s="4">
        <v>2</v>
      </c>
      <c r="F74" s="4">
        <v>3</v>
      </c>
      <c r="G74" s="4">
        <v>5</v>
      </c>
      <c r="H74" s="4">
        <v>0</v>
      </c>
      <c r="I74" s="4">
        <v>1</v>
      </c>
      <c r="J74" s="4">
        <v>1</v>
      </c>
      <c r="K74" s="4">
        <f t="shared" si="4"/>
        <v>6</v>
      </c>
      <c r="L74" s="4">
        <f t="shared" si="5"/>
        <v>2</v>
      </c>
    </row>
    <row r="75" spans="1:14" x14ac:dyDescent="0.45">
      <c r="A75" s="6">
        <v>51033</v>
      </c>
      <c r="B75" s="4">
        <v>73</v>
      </c>
      <c r="C75" s="6" t="s">
        <v>160</v>
      </c>
      <c r="D75" s="4" t="s">
        <v>138</v>
      </c>
      <c r="E75" s="4">
        <v>1</v>
      </c>
      <c r="F75" s="4">
        <v>0</v>
      </c>
      <c r="G75" s="4">
        <v>1</v>
      </c>
      <c r="H75" s="4">
        <v>7</v>
      </c>
      <c r="I75" s="4">
        <v>0</v>
      </c>
      <c r="J75" s="4">
        <v>7</v>
      </c>
      <c r="K75" s="4">
        <f t="shared" si="4"/>
        <v>8</v>
      </c>
      <c r="L75" s="4">
        <f t="shared" si="5"/>
        <v>2</v>
      </c>
    </row>
    <row r="76" spans="1:14" x14ac:dyDescent="0.45">
      <c r="A76" s="6">
        <v>51046</v>
      </c>
      <c r="B76" s="4">
        <v>74</v>
      </c>
      <c r="C76" s="6" t="s">
        <v>160</v>
      </c>
      <c r="D76" s="4" t="s">
        <v>139</v>
      </c>
      <c r="E76" s="4">
        <v>1</v>
      </c>
      <c r="F76" s="4">
        <v>5</v>
      </c>
      <c r="G76" s="4">
        <v>6</v>
      </c>
      <c r="H76" s="4">
        <v>0</v>
      </c>
      <c r="I76" s="4">
        <v>2</v>
      </c>
      <c r="J76" s="4">
        <v>2</v>
      </c>
      <c r="K76" s="4">
        <f t="shared" si="4"/>
        <v>8</v>
      </c>
      <c r="L76" s="4">
        <f t="shared" si="5"/>
        <v>2</v>
      </c>
    </row>
    <row r="77" spans="1:14" x14ac:dyDescent="0.45">
      <c r="A77" s="6">
        <v>51061</v>
      </c>
      <c r="B77" s="4">
        <v>75</v>
      </c>
      <c r="C77" s="6" t="s">
        <v>160</v>
      </c>
      <c r="D77" s="4" t="s">
        <v>140</v>
      </c>
      <c r="E77" s="4">
        <v>1</v>
      </c>
      <c r="F77" s="4">
        <v>0</v>
      </c>
      <c r="G77" s="4">
        <v>1</v>
      </c>
      <c r="H77" s="4">
        <v>0</v>
      </c>
      <c r="I77" s="4">
        <v>0</v>
      </c>
      <c r="J77" s="4">
        <v>0</v>
      </c>
      <c r="K77" s="4">
        <f t="shared" si="4"/>
        <v>1</v>
      </c>
      <c r="L77" s="4">
        <f t="shared" si="5"/>
        <v>1</v>
      </c>
    </row>
    <row r="78" spans="1:14" x14ac:dyDescent="0.45">
      <c r="A78" s="2">
        <v>51073</v>
      </c>
      <c r="B78" s="10">
        <v>76</v>
      </c>
      <c r="C78" s="2" t="s">
        <v>160</v>
      </c>
      <c r="D78" s="10" t="s">
        <v>34</v>
      </c>
      <c r="E78" s="10">
        <v>1</v>
      </c>
      <c r="F78" s="10">
        <v>0</v>
      </c>
      <c r="G78" s="10">
        <v>1</v>
      </c>
      <c r="H78" s="10">
        <v>0</v>
      </c>
      <c r="I78" s="10">
        <v>0</v>
      </c>
      <c r="J78" s="10">
        <v>0</v>
      </c>
      <c r="K78" s="10">
        <f t="shared" si="4"/>
        <v>1</v>
      </c>
      <c r="L78" s="10">
        <f t="shared" si="5"/>
        <v>1</v>
      </c>
      <c r="M78" s="3"/>
    </row>
    <row r="79" spans="1:14" x14ac:dyDescent="0.45">
      <c r="A79" s="6">
        <v>52001</v>
      </c>
      <c r="B79" s="4">
        <v>77</v>
      </c>
      <c r="C79" s="6" t="s">
        <v>161</v>
      </c>
      <c r="D79" s="4" t="s">
        <v>141</v>
      </c>
      <c r="E79" s="4">
        <v>17</v>
      </c>
      <c r="F79" s="4">
        <v>3</v>
      </c>
      <c r="G79" s="4">
        <v>20</v>
      </c>
      <c r="H79" s="4">
        <v>2</v>
      </c>
      <c r="I79" s="4">
        <v>2</v>
      </c>
      <c r="J79" s="4">
        <v>4</v>
      </c>
      <c r="K79" s="4">
        <f t="shared" si="4"/>
        <v>24</v>
      </c>
      <c r="L79" s="4">
        <f t="shared" si="5"/>
        <v>5</v>
      </c>
    </row>
    <row r="80" spans="1:14" x14ac:dyDescent="0.45">
      <c r="A80" s="6">
        <v>52004</v>
      </c>
      <c r="B80" s="4">
        <v>78</v>
      </c>
      <c r="C80" s="6" t="s">
        <v>161</v>
      </c>
      <c r="D80" s="4" t="s">
        <v>35</v>
      </c>
      <c r="E80" s="4">
        <v>2</v>
      </c>
      <c r="F80" s="4">
        <v>1</v>
      </c>
      <c r="G80" s="4">
        <v>3</v>
      </c>
      <c r="H80" s="4">
        <v>4</v>
      </c>
      <c r="I80" s="4">
        <v>7</v>
      </c>
      <c r="J80" s="4">
        <v>11</v>
      </c>
      <c r="K80" s="4">
        <f t="shared" si="4"/>
        <v>14</v>
      </c>
      <c r="L80" s="4">
        <f t="shared" si="5"/>
        <v>3</v>
      </c>
    </row>
    <row r="81" spans="1:13" x14ac:dyDescent="0.45">
      <c r="A81" s="6">
        <v>52010</v>
      </c>
      <c r="B81" s="4">
        <v>79</v>
      </c>
      <c r="C81" s="6" t="s">
        <v>161</v>
      </c>
      <c r="D81" s="9" t="s">
        <v>142</v>
      </c>
      <c r="E81" s="9">
        <v>0</v>
      </c>
      <c r="F81" s="9">
        <v>2</v>
      </c>
      <c r="G81" s="9">
        <v>2</v>
      </c>
      <c r="H81" s="9">
        <v>0</v>
      </c>
      <c r="I81" s="9">
        <v>0</v>
      </c>
      <c r="J81" s="4">
        <v>0</v>
      </c>
      <c r="K81" s="4">
        <f t="shared" si="4"/>
        <v>2</v>
      </c>
      <c r="L81" s="4">
        <f t="shared" si="5"/>
        <v>1</v>
      </c>
    </row>
    <row r="82" spans="1:13" x14ac:dyDescent="0.45">
      <c r="A82" s="6">
        <v>52016</v>
      </c>
      <c r="B82" s="4">
        <v>80</v>
      </c>
      <c r="C82" s="6" t="s">
        <v>161</v>
      </c>
      <c r="D82" s="4" t="s">
        <v>143</v>
      </c>
      <c r="E82" s="4">
        <v>1</v>
      </c>
      <c r="F82" s="4">
        <v>1</v>
      </c>
      <c r="G82" s="4">
        <v>2</v>
      </c>
      <c r="H82" s="4">
        <v>0</v>
      </c>
      <c r="I82" s="4">
        <v>0</v>
      </c>
      <c r="J82" s="4">
        <v>0</v>
      </c>
      <c r="K82" s="4">
        <f t="shared" si="4"/>
        <v>2</v>
      </c>
      <c r="L82" s="4">
        <f t="shared" si="5"/>
        <v>1</v>
      </c>
    </row>
    <row r="83" spans="1:13" x14ac:dyDescent="0.45">
      <c r="A83" s="6">
        <v>52023</v>
      </c>
      <c r="B83" s="4">
        <v>81</v>
      </c>
      <c r="C83" s="6" t="s">
        <v>161</v>
      </c>
      <c r="D83" s="4" t="s">
        <v>144</v>
      </c>
      <c r="E83" s="4">
        <v>0</v>
      </c>
      <c r="F83" s="4">
        <v>1</v>
      </c>
      <c r="G83" s="4">
        <v>1</v>
      </c>
      <c r="H83" s="4">
        <v>0</v>
      </c>
      <c r="I83" s="4">
        <v>0</v>
      </c>
      <c r="J83" s="4">
        <v>0</v>
      </c>
      <c r="K83" s="4">
        <f t="shared" si="4"/>
        <v>1</v>
      </c>
      <c r="L83" s="4">
        <f t="shared" si="5"/>
        <v>1</v>
      </c>
    </row>
    <row r="84" spans="1:13" x14ac:dyDescent="0.45">
      <c r="A84" s="6">
        <v>52029</v>
      </c>
      <c r="B84" s="4">
        <v>82</v>
      </c>
      <c r="C84" s="6" t="s">
        <v>161</v>
      </c>
      <c r="D84" s="4" t="s">
        <v>145</v>
      </c>
      <c r="E84" s="4">
        <v>0</v>
      </c>
      <c r="F84" s="4">
        <v>1</v>
      </c>
      <c r="G84" s="4">
        <v>1</v>
      </c>
      <c r="H84" s="4">
        <v>0</v>
      </c>
      <c r="I84" s="4">
        <v>0</v>
      </c>
      <c r="J84" s="4">
        <v>0</v>
      </c>
      <c r="K84" s="4">
        <f t="shared" si="4"/>
        <v>1</v>
      </c>
      <c r="L84" s="4">
        <f t="shared" si="5"/>
        <v>1</v>
      </c>
    </row>
    <row r="85" spans="1:13" x14ac:dyDescent="0.45">
      <c r="A85" s="6">
        <v>52033</v>
      </c>
      <c r="B85" s="4">
        <v>83</v>
      </c>
      <c r="C85" s="6" t="s">
        <v>161</v>
      </c>
      <c r="D85" s="4" t="s">
        <v>36</v>
      </c>
      <c r="E85" s="4">
        <v>14</v>
      </c>
      <c r="F85" s="4">
        <v>10</v>
      </c>
      <c r="G85" s="4">
        <v>24</v>
      </c>
      <c r="H85" s="4">
        <v>5</v>
      </c>
      <c r="I85" s="4">
        <v>4</v>
      </c>
      <c r="J85" s="4">
        <v>9</v>
      </c>
      <c r="K85" s="4">
        <f t="shared" si="4"/>
        <v>33</v>
      </c>
      <c r="L85" s="4">
        <f t="shared" si="5"/>
        <v>7</v>
      </c>
    </row>
    <row r="86" spans="1:13" x14ac:dyDescent="0.45">
      <c r="A86" s="6">
        <v>52055</v>
      </c>
      <c r="B86" s="4">
        <v>84</v>
      </c>
      <c r="C86" s="6" t="s">
        <v>161</v>
      </c>
      <c r="D86" s="4" t="s">
        <v>146</v>
      </c>
      <c r="E86" s="4">
        <v>2</v>
      </c>
      <c r="F86" s="4">
        <v>2</v>
      </c>
      <c r="G86" s="4">
        <v>4</v>
      </c>
      <c r="H86" s="4">
        <v>3</v>
      </c>
      <c r="I86" s="4">
        <v>2</v>
      </c>
      <c r="J86" s="4">
        <v>5</v>
      </c>
      <c r="K86" s="4">
        <f t="shared" si="4"/>
        <v>9</v>
      </c>
      <c r="L86" s="4">
        <f t="shared" si="5"/>
        <v>2</v>
      </c>
    </row>
    <row r="87" spans="1:13" x14ac:dyDescent="0.45">
      <c r="A87" s="2">
        <v>52064</v>
      </c>
      <c r="B87" s="10">
        <v>85</v>
      </c>
      <c r="C87" s="2" t="s">
        <v>161</v>
      </c>
      <c r="D87" s="10" t="s">
        <v>147</v>
      </c>
      <c r="E87" s="10">
        <v>1</v>
      </c>
      <c r="F87" s="10">
        <v>0</v>
      </c>
      <c r="G87" s="10">
        <v>1</v>
      </c>
      <c r="H87" s="10">
        <v>0</v>
      </c>
      <c r="I87" s="10">
        <v>0</v>
      </c>
      <c r="J87" s="10">
        <v>0</v>
      </c>
      <c r="K87" s="10">
        <f t="shared" si="4"/>
        <v>1</v>
      </c>
      <c r="L87" s="10">
        <f t="shared" si="5"/>
        <v>1</v>
      </c>
      <c r="M87" s="3"/>
    </row>
    <row r="88" spans="1:13" x14ac:dyDescent="0.45">
      <c r="A88" s="6">
        <v>53063</v>
      </c>
      <c r="B88" s="4">
        <v>86</v>
      </c>
      <c r="C88" s="6" t="s">
        <v>162</v>
      </c>
      <c r="D88" s="4" t="s">
        <v>148</v>
      </c>
      <c r="E88" s="4">
        <v>5</v>
      </c>
      <c r="F88" s="4">
        <v>2</v>
      </c>
      <c r="G88" s="4">
        <v>7</v>
      </c>
      <c r="H88" s="4">
        <v>5</v>
      </c>
      <c r="I88" s="4">
        <v>4</v>
      </c>
      <c r="J88" s="4">
        <v>9</v>
      </c>
      <c r="K88" s="4">
        <f t="shared" si="4"/>
        <v>16</v>
      </c>
      <c r="L88" s="4">
        <f t="shared" si="5"/>
        <v>4</v>
      </c>
    </row>
    <row r="89" spans="1:13" x14ac:dyDescent="0.45">
      <c r="A89" s="6">
        <v>53065</v>
      </c>
      <c r="B89" s="4">
        <v>87</v>
      </c>
      <c r="C89" s="6" t="s">
        <v>162</v>
      </c>
      <c r="D89" s="4" t="s">
        <v>149</v>
      </c>
      <c r="E89" s="4">
        <v>9</v>
      </c>
      <c r="F89" s="4">
        <v>6</v>
      </c>
      <c r="G89" s="4">
        <v>15</v>
      </c>
      <c r="H89" s="4">
        <v>4</v>
      </c>
      <c r="I89" s="4">
        <v>0</v>
      </c>
      <c r="J89" s="4">
        <v>4</v>
      </c>
      <c r="K89" s="4">
        <f t="shared" si="4"/>
        <v>19</v>
      </c>
      <c r="L89" s="4">
        <f t="shared" si="5"/>
        <v>4</v>
      </c>
    </row>
    <row r="90" spans="1:13" x14ac:dyDescent="0.45">
      <c r="A90" s="6">
        <v>53066</v>
      </c>
      <c r="B90" s="4">
        <v>88</v>
      </c>
      <c r="C90" s="6" t="s">
        <v>162</v>
      </c>
      <c r="D90" s="4" t="s">
        <v>37</v>
      </c>
      <c r="E90" s="4">
        <v>2</v>
      </c>
      <c r="F90" s="4">
        <v>2</v>
      </c>
      <c r="G90" s="4">
        <v>4</v>
      </c>
      <c r="H90" s="4">
        <v>5</v>
      </c>
      <c r="I90" s="4">
        <v>0</v>
      </c>
      <c r="J90" s="4">
        <v>5</v>
      </c>
      <c r="K90" s="4">
        <f t="shared" ref="K90:K94" si="6">G90+J90</f>
        <v>9</v>
      </c>
      <c r="L90" s="4">
        <f t="shared" ref="L90:L94" si="7">ROUNDUP(K90/5,0)</f>
        <v>2</v>
      </c>
    </row>
    <row r="91" spans="1:13" x14ac:dyDescent="0.45">
      <c r="A91" s="6">
        <v>53071</v>
      </c>
      <c r="B91" s="4">
        <v>89</v>
      </c>
      <c r="C91" s="6" t="s">
        <v>162</v>
      </c>
      <c r="D91" s="4" t="s">
        <v>38</v>
      </c>
      <c r="E91" s="4">
        <v>2</v>
      </c>
      <c r="F91" s="4">
        <v>0</v>
      </c>
      <c r="G91" s="4">
        <v>2</v>
      </c>
      <c r="H91" s="4">
        <v>4</v>
      </c>
      <c r="I91" s="4">
        <v>0</v>
      </c>
      <c r="J91" s="4">
        <v>4</v>
      </c>
      <c r="K91" s="4">
        <f t="shared" si="6"/>
        <v>6</v>
      </c>
      <c r="L91" s="4">
        <f t="shared" si="7"/>
        <v>2</v>
      </c>
    </row>
    <row r="92" spans="1:13" x14ac:dyDescent="0.45">
      <c r="A92" s="6">
        <v>53082</v>
      </c>
      <c r="B92" s="4">
        <v>90</v>
      </c>
      <c r="C92" s="6" t="s">
        <v>162</v>
      </c>
      <c r="D92" s="4" t="s">
        <v>39</v>
      </c>
      <c r="E92" s="4">
        <v>0</v>
      </c>
      <c r="F92" s="4">
        <v>2</v>
      </c>
      <c r="G92" s="4">
        <v>2</v>
      </c>
      <c r="H92" s="4">
        <v>0</v>
      </c>
      <c r="I92" s="4">
        <v>0</v>
      </c>
      <c r="J92" s="4">
        <v>0</v>
      </c>
      <c r="K92" s="4">
        <f t="shared" si="6"/>
        <v>2</v>
      </c>
      <c r="L92" s="4">
        <f t="shared" si="7"/>
        <v>1</v>
      </c>
    </row>
    <row r="93" spans="1:13" x14ac:dyDescent="0.45">
      <c r="A93" s="6">
        <v>53093</v>
      </c>
      <c r="B93" s="4">
        <v>91</v>
      </c>
      <c r="C93" s="6" t="s">
        <v>162</v>
      </c>
      <c r="D93" s="4" t="s">
        <v>150</v>
      </c>
      <c r="E93" s="4">
        <v>1</v>
      </c>
      <c r="F93" s="4">
        <v>2</v>
      </c>
      <c r="G93" s="4">
        <v>3</v>
      </c>
      <c r="H93" s="4">
        <v>0</v>
      </c>
      <c r="I93" s="4">
        <v>3</v>
      </c>
      <c r="J93" s="4">
        <v>3</v>
      </c>
      <c r="K93" s="4">
        <f t="shared" si="6"/>
        <v>6</v>
      </c>
      <c r="L93" s="4">
        <f t="shared" si="7"/>
        <v>2</v>
      </c>
    </row>
    <row r="94" spans="1:13" x14ac:dyDescent="0.45">
      <c r="A94" s="6">
        <v>53177</v>
      </c>
      <c r="B94" s="4">
        <v>92</v>
      </c>
      <c r="C94" s="6" t="s">
        <v>162</v>
      </c>
      <c r="D94" s="4" t="s">
        <v>151</v>
      </c>
      <c r="E94" s="4">
        <v>1</v>
      </c>
      <c r="F94" s="4">
        <v>1</v>
      </c>
      <c r="G94" s="4">
        <v>2</v>
      </c>
      <c r="H94" s="4">
        <v>4</v>
      </c>
      <c r="I94" s="4">
        <v>0</v>
      </c>
      <c r="J94" s="4">
        <v>4</v>
      </c>
      <c r="K94" s="4">
        <f t="shared" si="6"/>
        <v>6</v>
      </c>
      <c r="L94" s="4">
        <f t="shared" si="7"/>
        <v>2</v>
      </c>
    </row>
  </sheetData>
  <autoFilter ref="B1:L83" xr:uid="{00000000-0009-0000-0000-000000000000}"/>
  <mergeCells count="3">
    <mergeCell ref="M1:M2"/>
    <mergeCell ref="E1:G1"/>
    <mergeCell ref="H1:J1"/>
  </mergeCells>
  <phoneticPr fontId="2"/>
  <printOptions gridLines="1"/>
  <pageMargins left="0.7" right="0.7" top="0.28999999999999998" bottom="0.25" header="0.3" footer="0.3"/>
  <pageSetup paperSize="9" scale="5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1"/>
  <sheetViews>
    <sheetView tabSelected="1" zoomScaleNormal="100" workbookViewId="0">
      <selection activeCell="F7" sqref="F7:J7"/>
    </sheetView>
  </sheetViews>
  <sheetFormatPr defaultColWidth="3.33203125" defaultRowHeight="20.100000000000001" customHeight="1" x14ac:dyDescent="0.45"/>
  <cols>
    <col min="1" max="16384" width="3.33203125" style="13"/>
  </cols>
  <sheetData>
    <row r="1" spans="1:26" ht="20.100000000000001" customHeight="1" x14ac:dyDescent="0.45">
      <c r="Q1" s="64" t="s">
        <v>40</v>
      </c>
      <c r="R1" s="64"/>
      <c r="S1" s="14">
        <v>8</v>
      </c>
      <c r="T1" s="15" t="s">
        <v>41</v>
      </c>
      <c r="U1" s="1"/>
      <c r="V1" s="15" t="s">
        <v>42</v>
      </c>
    </row>
    <row r="2" spans="1:26" ht="20.100000000000001" customHeight="1" x14ac:dyDescent="0.45">
      <c r="A2" s="13" t="s">
        <v>43</v>
      </c>
      <c r="B2" s="16"/>
    </row>
    <row r="3" spans="1:26" ht="20.100000000000001" customHeight="1" x14ac:dyDescent="0.45">
      <c r="A3" s="13" t="s">
        <v>62</v>
      </c>
    </row>
    <row r="4" spans="1:26" s="20" customFormat="1" ht="20.100000000000001" customHeight="1" x14ac:dyDescent="0.45">
      <c r="A4" s="17" t="s">
        <v>63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8"/>
      <c r="W4" s="19"/>
      <c r="X4" s="19"/>
      <c r="Y4" s="19"/>
      <c r="Z4" s="19"/>
    </row>
    <row r="5" spans="1:26" s="20" customFormat="1" ht="20.100000000000001" customHeight="1" x14ac:dyDescent="0.45">
      <c r="A5" s="17" t="s">
        <v>66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8"/>
      <c r="W5" s="19"/>
      <c r="X5" s="19"/>
      <c r="Y5" s="19"/>
      <c r="Z5" s="19"/>
    </row>
    <row r="6" spans="1:26" ht="20.100000000000001" customHeight="1" x14ac:dyDescent="0.45">
      <c r="A6" s="13" t="s">
        <v>79</v>
      </c>
    </row>
    <row r="7" spans="1:26" ht="24.95" customHeight="1" x14ac:dyDescent="0.45">
      <c r="A7" s="56" t="s">
        <v>86</v>
      </c>
      <c r="B7" s="57"/>
      <c r="C7" s="57"/>
      <c r="D7" s="57"/>
      <c r="E7" s="58"/>
      <c r="F7" s="45">
        <v>53177</v>
      </c>
      <c r="G7" s="46"/>
      <c r="H7" s="46"/>
      <c r="I7" s="46"/>
      <c r="J7" s="47"/>
      <c r="K7" s="60" t="s">
        <v>44</v>
      </c>
      <c r="L7" s="60"/>
      <c r="M7" s="60"/>
      <c r="N7" s="60"/>
      <c r="O7" s="60"/>
      <c r="P7" s="60" t="str">
        <f>VLOOKUP(F7,追加AD申請可能枚数!A3:L94,3)</f>
        <v>北部</v>
      </c>
      <c r="Q7" s="60"/>
      <c r="R7" s="60"/>
      <c r="S7" s="60"/>
      <c r="T7" s="50"/>
      <c r="U7" s="51" t="s">
        <v>7</v>
      </c>
      <c r="V7" s="52"/>
    </row>
    <row r="8" spans="1:26" ht="24.95" customHeight="1" x14ac:dyDescent="0.45">
      <c r="A8" s="50" t="s">
        <v>85</v>
      </c>
      <c r="B8" s="51"/>
      <c r="C8" s="51"/>
      <c r="D8" s="51"/>
      <c r="E8" s="52"/>
      <c r="F8" s="60" t="str">
        <f>VLOOKUP(F7,追加AD申請可能枚数!A3:L94,4)</f>
        <v>北翔大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</row>
    <row r="9" spans="1:26" ht="24.95" customHeight="1" x14ac:dyDescent="0.45">
      <c r="A9" s="50" t="s">
        <v>45</v>
      </c>
      <c r="B9" s="51"/>
      <c r="C9" s="51"/>
      <c r="D9" s="51"/>
      <c r="E9" s="52"/>
      <c r="F9" s="21" t="s">
        <v>46</v>
      </c>
      <c r="G9" s="60">
        <f>VLOOKUP(F7,追加AD申請可能枚数!A3:L94,5)</f>
        <v>1</v>
      </c>
      <c r="H9" s="60"/>
      <c r="I9" s="21" t="s">
        <v>47</v>
      </c>
      <c r="J9" s="21" t="s">
        <v>48</v>
      </c>
      <c r="K9" s="60">
        <f>VLOOKUP(F7,追加AD申請可能枚数!A3:L94,6)</f>
        <v>1</v>
      </c>
      <c r="L9" s="60"/>
      <c r="M9" s="21" t="s">
        <v>47</v>
      </c>
      <c r="N9" s="65" t="s">
        <v>49</v>
      </c>
      <c r="O9" s="60"/>
      <c r="P9" s="60">
        <f>VLOOKUP(F7,追加AD申請可能枚数!A3:L94,10)</f>
        <v>4</v>
      </c>
      <c r="Q9" s="60"/>
      <c r="R9" s="21" t="s">
        <v>47</v>
      </c>
      <c r="S9" s="21" t="s">
        <v>12</v>
      </c>
      <c r="T9" s="60">
        <f>+G9+K9+P9</f>
        <v>6</v>
      </c>
      <c r="U9" s="60"/>
      <c r="V9" s="21" t="s">
        <v>47</v>
      </c>
    </row>
    <row r="10" spans="1:26" ht="24.95" customHeight="1" x14ac:dyDescent="0.45">
      <c r="A10" s="50" t="s">
        <v>50</v>
      </c>
      <c r="B10" s="51"/>
      <c r="C10" s="51"/>
      <c r="D10" s="51"/>
      <c r="E10" s="52"/>
      <c r="F10" s="22" t="s">
        <v>51</v>
      </c>
      <c r="G10" s="22"/>
      <c r="H10" s="50">
        <f>+T9</f>
        <v>6</v>
      </c>
      <c r="I10" s="52"/>
      <c r="J10" s="22" t="s">
        <v>75</v>
      </c>
      <c r="K10" s="22"/>
      <c r="L10" s="22"/>
      <c r="M10" s="22"/>
      <c r="N10" s="23">
        <f>+ROUNDUP(H10/5,0)</f>
        <v>2</v>
      </c>
      <c r="O10" s="24"/>
      <c r="P10" s="25" t="s">
        <v>76</v>
      </c>
      <c r="Q10" s="25"/>
      <c r="R10" s="25"/>
      <c r="S10" s="25"/>
      <c r="T10" s="25"/>
      <c r="V10" s="26"/>
    </row>
    <row r="11" spans="1:26" ht="24.95" customHeight="1" x14ac:dyDescent="0.45">
      <c r="A11" s="50" t="s">
        <v>53</v>
      </c>
      <c r="B11" s="51"/>
      <c r="C11" s="51"/>
      <c r="D11" s="51"/>
      <c r="E11" s="52"/>
      <c r="F11" s="59"/>
      <c r="G11" s="59"/>
      <c r="H11" s="59"/>
      <c r="I11" s="59"/>
      <c r="J11" s="59"/>
      <c r="K11" s="60" t="s">
        <v>54</v>
      </c>
      <c r="L11" s="60"/>
      <c r="M11" s="60"/>
      <c r="N11" s="60"/>
      <c r="O11" s="60"/>
      <c r="P11" s="59"/>
      <c r="Q11" s="59"/>
      <c r="R11" s="59"/>
      <c r="S11" s="59"/>
      <c r="T11" s="59"/>
      <c r="U11" s="59"/>
      <c r="V11" s="59"/>
    </row>
    <row r="12" spans="1:26" ht="9.9499999999999993" customHeight="1" x14ac:dyDescent="0.45">
      <c r="A12" s="15"/>
      <c r="B12" s="15"/>
      <c r="C12" s="15"/>
      <c r="D12" s="15"/>
    </row>
    <row r="13" spans="1:26" ht="20.100000000000001" customHeight="1" x14ac:dyDescent="0.45">
      <c r="A13" s="1" t="s">
        <v>52</v>
      </c>
      <c r="B13" s="13" t="s">
        <v>80</v>
      </c>
      <c r="C13" s="15"/>
      <c r="D13" s="15"/>
    </row>
    <row r="14" spans="1:26" ht="20.100000000000001" customHeight="1" x14ac:dyDescent="0.45">
      <c r="A14" s="23" t="s">
        <v>81</v>
      </c>
      <c r="B14" s="27"/>
      <c r="C14" s="27"/>
      <c r="D14" s="24"/>
      <c r="E14" s="23" t="s">
        <v>83</v>
      </c>
      <c r="F14" s="27"/>
      <c r="G14" s="24"/>
      <c r="H14" s="45"/>
      <c r="I14" s="46"/>
      <c r="J14" s="46"/>
      <c r="K14" s="46"/>
      <c r="L14" s="46"/>
      <c r="M14" s="47"/>
      <c r="N14" s="23" t="s">
        <v>84</v>
      </c>
      <c r="O14" s="27"/>
      <c r="P14" s="24"/>
      <c r="Q14" s="45"/>
      <c r="R14" s="46"/>
      <c r="S14" s="46"/>
      <c r="T14" s="46"/>
      <c r="U14" s="46"/>
      <c r="V14" s="47"/>
    </row>
    <row r="15" spans="1:26" ht="20.100000000000001" customHeight="1" x14ac:dyDescent="0.45">
      <c r="A15" s="23" t="s">
        <v>82</v>
      </c>
      <c r="B15" s="27"/>
      <c r="C15" s="27"/>
      <c r="D15" s="24"/>
      <c r="E15" s="23" t="s">
        <v>83</v>
      </c>
      <c r="F15" s="27"/>
      <c r="G15" s="24"/>
      <c r="H15" s="45"/>
      <c r="I15" s="46"/>
      <c r="J15" s="46"/>
      <c r="K15" s="46"/>
      <c r="L15" s="46"/>
      <c r="M15" s="47"/>
      <c r="N15" s="23" t="s">
        <v>84</v>
      </c>
      <c r="O15" s="27"/>
      <c r="P15" s="24"/>
      <c r="Q15" s="45"/>
      <c r="R15" s="46"/>
      <c r="S15" s="46"/>
      <c r="T15" s="46"/>
      <c r="U15" s="46"/>
      <c r="V15" s="47"/>
    </row>
    <row r="16" spans="1:26" ht="9.9499999999999993" customHeight="1" thickBot="1" x14ac:dyDescent="0.5">
      <c r="A16" s="15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2" ht="20.100000000000001" customHeight="1" thickBot="1" x14ac:dyDescent="0.5">
      <c r="A17" s="1" t="s">
        <v>52</v>
      </c>
      <c r="B17" s="13" t="s">
        <v>154</v>
      </c>
      <c r="N17" s="29" t="s">
        <v>77</v>
      </c>
      <c r="O17" s="43">
        <f>IF((COUNTA(K20:N34)-N10)&gt;0,COUNTA(K20:N34)-N10,0)</f>
        <v>0</v>
      </c>
      <c r="P17" s="44"/>
      <c r="Q17" s="13" t="s">
        <v>55</v>
      </c>
      <c r="R17" s="13" t="s">
        <v>56</v>
      </c>
      <c r="S17" s="43">
        <f>+O17*3000</f>
        <v>0</v>
      </c>
      <c r="T17" s="55"/>
      <c r="U17" s="44"/>
      <c r="V17" s="13" t="s">
        <v>57</v>
      </c>
    </row>
    <row r="18" spans="1:22" ht="20.100000000000001" customHeight="1" x14ac:dyDescent="0.45">
      <c r="A18" s="30" t="s">
        <v>67</v>
      </c>
      <c r="I18" s="31" t="s">
        <v>68</v>
      </c>
    </row>
    <row r="19" spans="1:22" ht="20.100000000000001" customHeight="1" x14ac:dyDescent="0.45">
      <c r="A19" s="32" t="s">
        <v>58</v>
      </c>
      <c r="B19" s="48" t="s">
        <v>73</v>
      </c>
      <c r="C19" s="49"/>
      <c r="D19" s="50" t="s">
        <v>59</v>
      </c>
      <c r="E19" s="51"/>
      <c r="F19" s="52"/>
      <c r="G19" s="50" t="s">
        <v>60</v>
      </c>
      <c r="H19" s="51"/>
      <c r="I19" s="51"/>
      <c r="J19" s="52"/>
      <c r="K19" s="50" t="s">
        <v>61</v>
      </c>
      <c r="L19" s="51"/>
      <c r="M19" s="51"/>
      <c r="N19" s="52"/>
      <c r="O19" s="48" t="s">
        <v>69</v>
      </c>
      <c r="P19" s="49"/>
      <c r="Q19" s="48" t="s">
        <v>70</v>
      </c>
      <c r="R19" s="49"/>
      <c r="S19" s="48" t="s">
        <v>71</v>
      </c>
      <c r="T19" s="49"/>
      <c r="U19" s="48" t="s">
        <v>72</v>
      </c>
      <c r="V19" s="49"/>
    </row>
    <row r="20" spans="1:22" ht="20.100000000000001" customHeight="1" x14ac:dyDescent="0.45">
      <c r="A20" s="32">
        <v>1</v>
      </c>
      <c r="B20" s="61" t="str">
        <f>IF(A20&lt;=$N$10,"○","有料")</f>
        <v>○</v>
      </c>
      <c r="C20" s="63"/>
      <c r="D20" s="45"/>
      <c r="E20" s="46"/>
      <c r="F20" s="47"/>
      <c r="G20" s="61" t="e">
        <f>VLOOKUP(D20,追加AD申請可能枚数!$A$3:$D$81,3)</f>
        <v>#N/A</v>
      </c>
      <c r="H20" s="62"/>
      <c r="I20" s="62"/>
      <c r="J20" s="63"/>
      <c r="K20" s="45"/>
      <c r="L20" s="46"/>
      <c r="M20" s="46"/>
      <c r="N20" s="47"/>
      <c r="O20" s="45"/>
      <c r="P20" s="47"/>
      <c r="Q20" s="45"/>
      <c r="R20" s="47"/>
      <c r="S20" s="45"/>
      <c r="T20" s="47"/>
      <c r="U20" s="45"/>
      <c r="V20" s="47"/>
    </row>
    <row r="21" spans="1:22" ht="20.100000000000001" customHeight="1" x14ac:dyDescent="0.45">
      <c r="A21" s="32">
        <v>2</v>
      </c>
      <c r="B21" s="61" t="str">
        <f t="shared" ref="B21:B34" si="0">IF(A21&lt;=$N$10,"○","有料")</f>
        <v>○</v>
      </c>
      <c r="C21" s="63"/>
      <c r="D21" s="45"/>
      <c r="E21" s="46"/>
      <c r="F21" s="47"/>
      <c r="G21" s="61" t="e">
        <f>VLOOKUP(D21,追加AD申請可能枚数!$A$3:$D$81,3)</f>
        <v>#N/A</v>
      </c>
      <c r="H21" s="62"/>
      <c r="I21" s="62"/>
      <c r="J21" s="63"/>
      <c r="K21" s="45"/>
      <c r="L21" s="46"/>
      <c r="M21" s="46"/>
      <c r="N21" s="47"/>
      <c r="O21" s="45"/>
      <c r="P21" s="47"/>
      <c r="Q21" s="45"/>
      <c r="R21" s="47"/>
      <c r="S21" s="45"/>
      <c r="T21" s="47"/>
      <c r="U21" s="45"/>
      <c r="V21" s="47"/>
    </row>
    <row r="22" spans="1:22" ht="20.100000000000001" customHeight="1" x14ac:dyDescent="0.45">
      <c r="A22" s="32">
        <v>3</v>
      </c>
      <c r="B22" s="61" t="str">
        <f t="shared" si="0"/>
        <v>有料</v>
      </c>
      <c r="C22" s="63"/>
      <c r="D22" s="45"/>
      <c r="E22" s="46"/>
      <c r="F22" s="47"/>
      <c r="G22" s="61" t="e">
        <f>VLOOKUP(D22,追加AD申請可能枚数!$A$3:$D$81,3)</f>
        <v>#N/A</v>
      </c>
      <c r="H22" s="62"/>
      <c r="I22" s="62"/>
      <c r="J22" s="63"/>
      <c r="K22" s="45"/>
      <c r="L22" s="46"/>
      <c r="M22" s="46"/>
      <c r="N22" s="47"/>
      <c r="O22" s="45"/>
      <c r="P22" s="47"/>
      <c r="Q22" s="45"/>
      <c r="R22" s="47"/>
      <c r="S22" s="45"/>
      <c r="T22" s="47"/>
      <c r="U22" s="45"/>
      <c r="V22" s="47"/>
    </row>
    <row r="23" spans="1:22" ht="20.100000000000001" customHeight="1" x14ac:dyDescent="0.45">
      <c r="A23" s="32">
        <v>4</v>
      </c>
      <c r="B23" s="61" t="str">
        <f t="shared" si="0"/>
        <v>有料</v>
      </c>
      <c r="C23" s="63"/>
      <c r="D23" s="45"/>
      <c r="E23" s="46"/>
      <c r="F23" s="47"/>
      <c r="G23" s="61" t="e">
        <f>VLOOKUP(D23,追加AD申請可能枚数!$A$3:$D$81,3)</f>
        <v>#N/A</v>
      </c>
      <c r="H23" s="62"/>
      <c r="I23" s="62"/>
      <c r="J23" s="63"/>
      <c r="K23" s="45"/>
      <c r="L23" s="46"/>
      <c r="M23" s="46"/>
      <c r="N23" s="47"/>
      <c r="O23" s="45"/>
      <c r="P23" s="47"/>
      <c r="Q23" s="45"/>
      <c r="R23" s="47"/>
      <c r="S23" s="45"/>
      <c r="T23" s="47"/>
      <c r="U23" s="45"/>
      <c r="V23" s="47"/>
    </row>
    <row r="24" spans="1:22" ht="20.100000000000001" customHeight="1" x14ac:dyDescent="0.45">
      <c r="A24" s="32">
        <v>5</v>
      </c>
      <c r="B24" s="61" t="str">
        <f t="shared" si="0"/>
        <v>有料</v>
      </c>
      <c r="C24" s="63"/>
      <c r="D24" s="45"/>
      <c r="E24" s="46"/>
      <c r="F24" s="47"/>
      <c r="G24" s="61" t="e">
        <f>VLOOKUP(D24,追加AD申請可能枚数!$A$3:$D$81,3)</f>
        <v>#N/A</v>
      </c>
      <c r="H24" s="62"/>
      <c r="I24" s="62"/>
      <c r="J24" s="63"/>
      <c r="K24" s="45"/>
      <c r="L24" s="46"/>
      <c r="M24" s="46"/>
      <c r="N24" s="47"/>
      <c r="O24" s="45"/>
      <c r="P24" s="47"/>
      <c r="Q24" s="45"/>
      <c r="R24" s="47"/>
      <c r="S24" s="45"/>
      <c r="T24" s="47"/>
      <c r="U24" s="45"/>
      <c r="V24" s="47"/>
    </row>
    <row r="25" spans="1:22" ht="20.100000000000001" customHeight="1" x14ac:dyDescent="0.45">
      <c r="A25" s="32">
        <v>6</v>
      </c>
      <c r="B25" s="61" t="str">
        <f t="shared" si="0"/>
        <v>有料</v>
      </c>
      <c r="C25" s="63"/>
      <c r="D25" s="45"/>
      <c r="E25" s="46"/>
      <c r="F25" s="47"/>
      <c r="G25" s="61" t="e">
        <f>VLOOKUP(D25,追加AD申請可能枚数!$A$3:$D$81,3)</f>
        <v>#N/A</v>
      </c>
      <c r="H25" s="62"/>
      <c r="I25" s="62"/>
      <c r="J25" s="63"/>
      <c r="K25" s="45"/>
      <c r="L25" s="46"/>
      <c r="M25" s="46"/>
      <c r="N25" s="47"/>
      <c r="O25" s="45"/>
      <c r="P25" s="47"/>
      <c r="Q25" s="45"/>
      <c r="R25" s="47"/>
      <c r="S25" s="45"/>
      <c r="T25" s="47"/>
      <c r="U25" s="45"/>
      <c r="V25" s="47"/>
    </row>
    <row r="26" spans="1:22" ht="20.100000000000001" customHeight="1" x14ac:dyDescent="0.45">
      <c r="A26" s="32">
        <v>7</v>
      </c>
      <c r="B26" s="61" t="str">
        <f t="shared" si="0"/>
        <v>有料</v>
      </c>
      <c r="C26" s="63"/>
      <c r="D26" s="45"/>
      <c r="E26" s="46"/>
      <c r="F26" s="47"/>
      <c r="G26" s="61" t="e">
        <f>VLOOKUP(D26,追加AD申請可能枚数!$A$3:$D$81,3)</f>
        <v>#N/A</v>
      </c>
      <c r="H26" s="62"/>
      <c r="I26" s="62"/>
      <c r="J26" s="63"/>
      <c r="K26" s="45"/>
      <c r="L26" s="46"/>
      <c r="M26" s="46"/>
      <c r="N26" s="47"/>
      <c r="O26" s="45"/>
      <c r="P26" s="47"/>
      <c r="Q26" s="45"/>
      <c r="R26" s="47"/>
      <c r="S26" s="45"/>
      <c r="T26" s="47"/>
      <c r="U26" s="45"/>
      <c r="V26" s="47"/>
    </row>
    <row r="27" spans="1:22" ht="20.100000000000001" customHeight="1" x14ac:dyDescent="0.45">
      <c r="A27" s="32">
        <v>8</v>
      </c>
      <c r="B27" s="61" t="str">
        <f t="shared" si="0"/>
        <v>有料</v>
      </c>
      <c r="C27" s="63"/>
      <c r="D27" s="45"/>
      <c r="E27" s="46"/>
      <c r="F27" s="47"/>
      <c r="G27" s="61" t="e">
        <f>VLOOKUP(D27,追加AD申請可能枚数!$A$3:$D$81,3)</f>
        <v>#N/A</v>
      </c>
      <c r="H27" s="62"/>
      <c r="I27" s="62"/>
      <c r="J27" s="63"/>
      <c r="K27" s="45"/>
      <c r="L27" s="46"/>
      <c r="M27" s="46"/>
      <c r="N27" s="47"/>
      <c r="O27" s="45"/>
      <c r="P27" s="47"/>
      <c r="Q27" s="45"/>
      <c r="R27" s="47"/>
      <c r="S27" s="45"/>
      <c r="T27" s="47"/>
      <c r="U27" s="45"/>
      <c r="V27" s="47"/>
    </row>
    <row r="28" spans="1:22" ht="20.100000000000001" customHeight="1" x14ac:dyDescent="0.45">
      <c r="A28" s="32">
        <v>9</v>
      </c>
      <c r="B28" s="61" t="str">
        <f t="shared" si="0"/>
        <v>有料</v>
      </c>
      <c r="C28" s="63"/>
      <c r="D28" s="45"/>
      <c r="E28" s="46"/>
      <c r="F28" s="47"/>
      <c r="G28" s="61" t="e">
        <f>VLOOKUP(D28,追加AD申請可能枚数!$A$3:$D$81,3)</f>
        <v>#N/A</v>
      </c>
      <c r="H28" s="62"/>
      <c r="I28" s="62"/>
      <c r="J28" s="63"/>
      <c r="K28" s="45"/>
      <c r="L28" s="46"/>
      <c r="M28" s="46"/>
      <c r="N28" s="47"/>
      <c r="O28" s="45"/>
      <c r="P28" s="47"/>
      <c r="Q28" s="45"/>
      <c r="R28" s="47"/>
      <c r="S28" s="45"/>
      <c r="T28" s="47"/>
      <c r="U28" s="45"/>
      <c r="V28" s="47"/>
    </row>
    <row r="29" spans="1:22" ht="20.100000000000001" customHeight="1" x14ac:dyDescent="0.45">
      <c r="A29" s="32">
        <v>10</v>
      </c>
      <c r="B29" s="61" t="str">
        <f t="shared" si="0"/>
        <v>有料</v>
      </c>
      <c r="C29" s="63"/>
      <c r="D29" s="45"/>
      <c r="E29" s="46"/>
      <c r="F29" s="47"/>
      <c r="G29" s="61" t="e">
        <f>VLOOKUP(D29,追加AD申請可能枚数!$A$3:$D$81,3)</f>
        <v>#N/A</v>
      </c>
      <c r="H29" s="62"/>
      <c r="I29" s="62"/>
      <c r="J29" s="63"/>
      <c r="K29" s="45"/>
      <c r="L29" s="46"/>
      <c r="M29" s="46"/>
      <c r="N29" s="47"/>
      <c r="O29" s="45"/>
      <c r="P29" s="47"/>
      <c r="Q29" s="45"/>
      <c r="R29" s="47"/>
      <c r="S29" s="45"/>
      <c r="T29" s="47"/>
      <c r="U29" s="45"/>
      <c r="V29" s="47"/>
    </row>
    <row r="30" spans="1:22" ht="20.100000000000001" customHeight="1" x14ac:dyDescent="0.45">
      <c r="A30" s="32">
        <v>11</v>
      </c>
      <c r="B30" s="61" t="str">
        <f t="shared" si="0"/>
        <v>有料</v>
      </c>
      <c r="C30" s="63"/>
      <c r="D30" s="45"/>
      <c r="E30" s="46"/>
      <c r="F30" s="47"/>
      <c r="G30" s="61" t="e">
        <f>VLOOKUP(D30,追加AD申請可能枚数!$A$3:$D$81,3)</f>
        <v>#N/A</v>
      </c>
      <c r="H30" s="62"/>
      <c r="I30" s="62"/>
      <c r="J30" s="63"/>
      <c r="K30" s="45"/>
      <c r="L30" s="46"/>
      <c r="M30" s="46"/>
      <c r="N30" s="47"/>
      <c r="O30" s="45"/>
      <c r="P30" s="47"/>
      <c r="Q30" s="45"/>
      <c r="R30" s="47"/>
      <c r="S30" s="45"/>
      <c r="T30" s="47"/>
      <c r="U30" s="45"/>
      <c r="V30" s="47"/>
    </row>
    <row r="31" spans="1:22" ht="20.100000000000001" customHeight="1" x14ac:dyDescent="0.45">
      <c r="A31" s="32">
        <v>12</v>
      </c>
      <c r="B31" s="61" t="str">
        <f t="shared" si="0"/>
        <v>有料</v>
      </c>
      <c r="C31" s="63"/>
      <c r="D31" s="45"/>
      <c r="E31" s="46"/>
      <c r="F31" s="47"/>
      <c r="G31" s="61" t="e">
        <f>VLOOKUP(D31,追加AD申請可能枚数!$A$3:$D$81,3)</f>
        <v>#N/A</v>
      </c>
      <c r="H31" s="62"/>
      <c r="I31" s="62"/>
      <c r="J31" s="63"/>
      <c r="K31" s="45"/>
      <c r="L31" s="46"/>
      <c r="M31" s="46"/>
      <c r="N31" s="47"/>
      <c r="O31" s="45"/>
      <c r="P31" s="47"/>
      <c r="Q31" s="45"/>
      <c r="R31" s="47"/>
      <c r="S31" s="45"/>
      <c r="T31" s="47"/>
      <c r="U31" s="45"/>
      <c r="V31" s="47"/>
    </row>
    <row r="32" spans="1:22" ht="20.100000000000001" customHeight="1" x14ac:dyDescent="0.45">
      <c r="A32" s="32">
        <v>13</v>
      </c>
      <c r="B32" s="61" t="str">
        <f t="shared" si="0"/>
        <v>有料</v>
      </c>
      <c r="C32" s="63"/>
      <c r="D32" s="45"/>
      <c r="E32" s="46"/>
      <c r="F32" s="47"/>
      <c r="G32" s="61" t="e">
        <f>VLOOKUP(D32,追加AD申請可能枚数!$A$3:$D$81,3)</f>
        <v>#N/A</v>
      </c>
      <c r="H32" s="62"/>
      <c r="I32" s="62"/>
      <c r="J32" s="63"/>
      <c r="K32" s="45"/>
      <c r="L32" s="46"/>
      <c r="M32" s="46"/>
      <c r="N32" s="47"/>
      <c r="O32" s="45"/>
      <c r="P32" s="47"/>
      <c r="Q32" s="45"/>
      <c r="R32" s="47"/>
      <c r="S32" s="45"/>
      <c r="T32" s="47"/>
      <c r="U32" s="45"/>
      <c r="V32" s="47"/>
    </row>
    <row r="33" spans="1:22" ht="20.100000000000001" customHeight="1" x14ac:dyDescent="0.45">
      <c r="A33" s="32">
        <v>14</v>
      </c>
      <c r="B33" s="61" t="str">
        <f t="shared" si="0"/>
        <v>有料</v>
      </c>
      <c r="C33" s="63"/>
      <c r="D33" s="45"/>
      <c r="E33" s="46"/>
      <c r="F33" s="47"/>
      <c r="G33" s="61" t="e">
        <f>VLOOKUP(D33,追加AD申請可能枚数!$A$3:$D$81,3)</f>
        <v>#N/A</v>
      </c>
      <c r="H33" s="62"/>
      <c r="I33" s="62"/>
      <c r="J33" s="63"/>
      <c r="K33" s="45"/>
      <c r="L33" s="46"/>
      <c r="M33" s="46"/>
      <c r="N33" s="47"/>
      <c r="O33" s="45"/>
      <c r="P33" s="47"/>
      <c r="Q33" s="45"/>
      <c r="R33" s="47"/>
      <c r="S33" s="45"/>
      <c r="T33" s="47"/>
      <c r="U33" s="45"/>
      <c r="V33" s="47"/>
    </row>
    <row r="34" spans="1:22" ht="20.100000000000001" customHeight="1" thickBot="1" x14ac:dyDescent="0.5">
      <c r="A34" s="33">
        <v>15</v>
      </c>
      <c r="B34" s="69" t="str">
        <f t="shared" si="0"/>
        <v>有料</v>
      </c>
      <c r="C34" s="71"/>
      <c r="D34" s="66"/>
      <c r="E34" s="67"/>
      <c r="F34" s="68"/>
      <c r="G34" s="69" t="e">
        <f>VLOOKUP(D34,追加AD申請可能枚数!$A$3:$D$81,3)</f>
        <v>#N/A</v>
      </c>
      <c r="H34" s="70"/>
      <c r="I34" s="70"/>
      <c r="J34" s="71"/>
      <c r="K34" s="66"/>
      <c r="L34" s="67"/>
      <c r="M34" s="67"/>
      <c r="N34" s="68"/>
      <c r="O34" s="66"/>
      <c r="P34" s="68"/>
      <c r="Q34" s="66"/>
      <c r="R34" s="68"/>
      <c r="S34" s="66"/>
      <c r="T34" s="68"/>
      <c r="U34" s="66"/>
      <c r="V34" s="68"/>
    </row>
    <row r="35" spans="1:22" ht="20.100000000000001" customHeight="1" thickTop="1" x14ac:dyDescent="0.45">
      <c r="A35" s="31" t="s">
        <v>156</v>
      </c>
      <c r="B35" s="34"/>
      <c r="C35" s="34"/>
      <c r="D35" s="34"/>
      <c r="E35" s="34"/>
      <c r="F35" s="34"/>
      <c r="G35" s="34"/>
      <c r="H35" s="34"/>
      <c r="I35" s="34"/>
      <c r="J35" s="34"/>
      <c r="K35" s="40" t="s">
        <v>153</v>
      </c>
      <c r="L35" s="41"/>
      <c r="M35" s="41"/>
      <c r="N35" s="42"/>
      <c r="O35" s="38">
        <f>IF(COUNTIF(O20:P34,"○")&gt;N10,"枚数超過",COUNTIF(O20:P34,"○"))</f>
        <v>0</v>
      </c>
      <c r="P35" s="39"/>
      <c r="Q35" s="38">
        <f>IF(COUNTIF(Q20:R34,"○")&gt;N10,"枚数超過",COUNTIF(Q20:R34,"○"))</f>
        <v>0</v>
      </c>
      <c r="R35" s="39"/>
      <c r="S35" s="38">
        <f>IF(COUNTIF(S20:T34,"○")&gt;N10,"枚数超過",COUNTIF(S20:T34,"○"))</f>
        <v>0</v>
      </c>
      <c r="T35" s="39"/>
      <c r="U35" s="38">
        <f>IF(COUNTIF(U20:V34,"○")&gt;N10,"枚数超過",COUNTIF(U20:V34,"○"))</f>
        <v>0</v>
      </c>
      <c r="V35" s="39"/>
    </row>
    <row r="36" spans="1:22" ht="15" customHeight="1" thickBot="1" x14ac:dyDescent="0.5"/>
    <row r="37" spans="1:22" ht="20.100000000000001" customHeight="1" thickBot="1" x14ac:dyDescent="0.5">
      <c r="A37" s="1" t="s">
        <v>52</v>
      </c>
      <c r="B37" s="13" t="s">
        <v>64</v>
      </c>
      <c r="L37" s="29"/>
      <c r="M37" s="43">
        <f>IF(A37="☑",1,0)</f>
        <v>0</v>
      </c>
      <c r="N37" s="44"/>
      <c r="O37" s="13" t="s">
        <v>65</v>
      </c>
      <c r="Q37" s="13" t="s">
        <v>56</v>
      </c>
      <c r="S37" s="43">
        <f>+M37*20000</f>
        <v>0</v>
      </c>
      <c r="T37" s="55"/>
      <c r="U37" s="44"/>
      <c r="V37" s="13" t="s">
        <v>57</v>
      </c>
    </row>
    <row r="38" spans="1:22" ht="20.100000000000001" customHeight="1" thickBot="1" x14ac:dyDescent="0.5">
      <c r="B38" s="1" t="s">
        <v>52</v>
      </c>
      <c r="C38" s="13" t="s">
        <v>78</v>
      </c>
      <c r="N38" s="31"/>
    </row>
    <row r="39" spans="1:22" ht="20.100000000000001" customHeight="1" thickBot="1" x14ac:dyDescent="0.5">
      <c r="A39" s="1" t="s">
        <v>52</v>
      </c>
      <c r="B39" s="13" t="s">
        <v>74</v>
      </c>
      <c r="L39" s="29"/>
      <c r="M39" s="53"/>
      <c r="N39" s="54"/>
      <c r="O39" s="13" t="s">
        <v>55</v>
      </c>
      <c r="Q39" s="13" t="s">
        <v>56</v>
      </c>
      <c r="S39" s="43">
        <f>+M39*6000</f>
        <v>0</v>
      </c>
      <c r="T39" s="55"/>
      <c r="U39" s="44"/>
      <c r="V39" s="13" t="s">
        <v>57</v>
      </c>
    </row>
    <row r="40" spans="1:22" ht="15" customHeight="1" x14ac:dyDescent="0.45">
      <c r="B40" s="31" t="s">
        <v>155</v>
      </c>
    </row>
    <row r="41" spans="1:22" ht="9.9499999999999993" customHeight="1" x14ac:dyDescent="0.45"/>
  </sheetData>
  <sheetProtection sheet="1" objects="1" scenarios="1"/>
  <mergeCells count="163">
    <mergeCell ref="B32:C32"/>
    <mergeCell ref="B33:C33"/>
    <mergeCell ref="B34:C34"/>
    <mergeCell ref="Q33:R33"/>
    <mergeCell ref="S33:T33"/>
    <mergeCell ref="U33:V33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D33:F33"/>
    <mergeCell ref="G33:J33"/>
    <mergeCell ref="K33:N33"/>
    <mergeCell ref="O30:P30"/>
    <mergeCell ref="D29:F29"/>
    <mergeCell ref="S28:T28"/>
    <mergeCell ref="O33:P33"/>
    <mergeCell ref="S31:T31"/>
    <mergeCell ref="U31:V31"/>
    <mergeCell ref="D32:F32"/>
    <mergeCell ref="G32:J32"/>
    <mergeCell ref="K32:N32"/>
    <mergeCell ref="O32:P32"/>
    <mergeCell ref="Q32:R32"/>
    <mergeCell ref="S32:T32"/>
    <mergeCell ref="U32:V32"/>
    <mergeCell ref="D31:F31"/>
    <mergeCell ref="G31:J31"/>
    <mergeCell ref="K31:N31"/>
    <mergeCell ref="O31:P31"/>
    <mergeCell ref="D28:F28"/>
    <mergeCell ref="G28:J28"/>
    <mergeCell ref="K28:N28"/>
    <mergeCell ref="O28:P28"/>
    <mergeCell ref="Q28:R28"/>
    <mergeCell ref="D30:F30"/>
    <mergeCell ref="G30:J30"/>
    <mergeCell ref="K30:N30"/>
    <mergeCell ref="G29:J29"/>
    <mergeCell ref="K29:N29"/>
    <mergeCell ref="O29:P29"/>
    <mergeCell ref="D34:F34"/>
    <mergeCell ref="G34:J34"/>
    <mergeCell ref="K34:N34"/>
    <mergeCell ref="O34:P34"/>
    <mergeCell ref="Q34:R34"/>
    <mergeCell ref="S34:T34"/>
    <mergeCell ref="U34:V34"/>
    <mergeCell ref="Q29:R29"/>
    <mergeCell ref="S29:T29"/>
    <mergeCell ref="U29:V29"/>
    <mergeCell ref="Q30:R30"/>
    <mergeCell ref="S30:T30"/>
    <mergeCell ref="U30:V30"/>
    <mergeCell ref="Q31:R31"/>
    <mergeCell ref="D21:F21"/>
    <mergeCell ref="G21:J21"/>
    <mergeCell ref="K21:N21"/>
    <mergeCell ref="O21:P21"/>
    <mergeCell ref="Q21:R21"/>
    <mergeCell ref="D24:F24"/>
    <mergeCell ref="G24:J24"/>
    <mergeCell ref="K24:N24"/>
    <mergeCell ref="O24:P24"/>
    <mergeCell ref="Q24:R24"/>
    <mergeCell ref="D23:F23"/>
    <mergeCell ref="G23:J23"/>
    <mergeCell ref="K23:N23"/>
    <mergeCell ref="O23:P23"/>
    <mergeCell ref="Q23:R23"/>
    <mergeCell ref="G25:J25"/>
    <mergeCell ref="K25:N25"/>
    <mergeCell ref="M37:N37"/>
    <mergeCell ref="S37:U37"/>
    <mergeCell ref="D22:F22"/>
    <mergeCell ref="G22:J22"/>
    <mergeCell ref="K22:N22"/>
    <mergeCell ref="O22:P22"/>
    <mergeCell ref="Q22:R22"/>
    <mergeCell ref="U26:V26"/>
    <mergeCell ref="D27:F27"/>
    <mergeCell ref="G27:J27"/>
    <mergeCell ref="K27:N27"/>
    <mergeCell ref="O27:P27"/>
    <mergeCell ref="Q27:R27"/>
    <mergeCell ref="S27:T27"/>
    <mergeCell ref="U27:V27"/>
    <mergeCell ref="G26:J26"/>
    <mergeCell ref="K26:N26"/>
    <mergeCell ref="O26:P26"/>
    <mergeCell ref="Q26:R26"/>
    <mergeCell ref="S26:T26"/>
    <mergeCell ref="D26:F26"/>
    <mergeCell ref="U28:V28"/>
    <mergeCell ref="Q1:R1"/>
    <mergeCell ref="F8:V8"/>
    <mergeCell ref="N9:O9"/>
    <mergeCell ref="H10:I10"/>
    <mergeCell ref="K7:O7"/>
    <mergeCell ref="P7:T7"/>
    <mergeCell ref="U7:V7"/>
    <mergeCell ref="F7:J7"/>
    <mergeCell ref="G9:H9"/>
    <mergeCell ref="K9:L9"/>
    <mergeCell ref="P9:Q9"/>
    <mergeCell ref="T9:U9"/>
    <mergeCell ref="M39:N39"/>
    <mergeCell ref="S39:U39"/>
    <mergeCell ref="A7:E7"/>
    <mergeCell ref="A8:E8"/>
    <mergeCell ref="A9:E9"/>
    <mergeCell ref="A10:E10"/>
    <mergeCell ref="A11:E11"/>
    <mergeCell ref="F11:J11"/>
    <mergeCell ref="K11:O11"/>
    <mergeCell ref="P11:V11"/>
    <mergeCell ref="D25:F25"/>
    <mergeCell ref="O25:P25"/>
    <mergeCell ref="Q25:R25"/>
    <mergeCell ref="S25:T25"/>
    <mergeCell ref="U25:V25"/>
    <mergeCell ref="S17:U17"/>
    <mergeCell ref="G19:J19"/>
    <mergeCell ref="D19:F19"/>
    <mergeCell ref="D20:F20"/>
    <mergeCell ref="G20:J20"/>
    <mergeCell ref="K20:N20"/>
    <mergeCell ref="U19:V19"/>
    <mergeCell ref="S19:T19"/>
    <mergeCell ref="Q19:R19"/>
    <mergeCell ref="O35:P35"/>
    <mergeCell ref="U35:V35"/>
    <mergeCell ref="S35:T35"/>
    <mergeCell ref="Q35:R35"/>
    <mergeCell ref="K35:N35"/>
    <mergeCell ref="O17:P17"/>
    <mergeCell ref="H14:M14"/>
    <mergeCell ref="H15:M15"/>
    <mergeCell ref="Q14:V14"/>
    <mergeCell ref="Q15:V15"/>
    <mergeCell ref="O19:P19"/>
    <mergeCell ref="K19:N19"/>
    <mergeCell ref="O20:P20"/>
    <mergeCell ref="Q20:R20"/>
    <mergeCell ref="S20:T20"/>
    <mergeCell ref="U20:V20"/>
    <mergeCell ref="S21:T21"/>
    <mergeCell ref="U21:V21"/>
    <mergeCell ref="S22:T22"/>
    <mergeCell ref="U22:V22"/>
    <mergeCell ref="S23:T23"/>
    <mergeCell ref="U23:V23"/>
    <mergeCell ref="S24:T24"/>
    <mergeCell ref="U24:V24"/>
  </mergeCells>
  <phoneticPr fontId="2"/>
  <conditionalFormatting sqref="O35:P35">
    <cfRule type="expression" dxfId="2" priority="3">
      <formula>$O$35&gt;$N$10</formula>
    </cfRule>
  </conditionalFormatting>
  <conditionalFormatting sqref="Q35:R35">
    <cfRule type="expression" dxfId="1" priority="2">
      <formula>$Q$35&gt;$N$10</formula>
    </cfRule>
  </conditionalFormatting>
  <conditionalFormatting sqref="S35:T35">
    <cfRule type="expression" dxfId="0" priority="1">
      <formula>$S$35&gt;$N$10</formula>
    </cfRule>
  </conditionalFormatting>
  <dataValidations count="3">
    <dataValidation type="list" allowBlank="1" showInputMessage="1" showErrorMessage="1" sqref="A39 A13 B38 A37 A17" xr:uid="{00000000-0002-0000-0100-000000000000}">
      <formula1>"□,☑"</formula1>
    </dataValidation>
    <dataValidation type="list" allowBlank="1" showInputMessage="1" showErrorMessage="1" sqref="D20:D34 E21:F34" xr:uid="{00000000-0002-0000-0100-000001000000}">
      <formula1>$F$7</formula1>
    </dataValidation>
    <dataValidation type="list" allowBlank="1" showInputMessage="1" showErrorMessage="1" sqref="O20:O34 U20:U34 Q20:Q34 S20:S34" xr:uid="{FEE2B229-D97E-49A9-87CE-1E71FB6C2EDA}">
      <formula1>"○,－"</formula1>
    </dataValidation>
  </dataValidations>
  <printOptions horizontalCentered="1"/>
  <pageMargins left="0.51181102362204722" right="0.51181102362204722" top="0.51181102362204722" bottom="0.35433070866141736" header="0.31496062992125984" footer="0.31496062992125984"/>
  <pageSetup paperSize="9" scale="9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追加AD申請可能枚数!$A$3:$A$94</xm:f>
          </x14:formula1>
          <xm:sqref>F7:J7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806f6b-2bb9-4233-b7af-baa662576e0d">
      <Terms xmlns="http://schemas.microsoft.com/office/infopath/2007/PartnerControls"/>
    </lcf76f155ced4ddcb4097134ff3c332f>
    <TaxCatchAll xmlns="42d86db9-da0b-4c4f-844f-c04249f7490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86CA498CEA03946B0F60D6D0B765699" ma:contentTypeVersion="14" ma:contentTypeDescription="新しいドキュメントを作成します。" ma:contentTypeScope="" ma:versionID="d61d6984b1115d51ba856f2cdc358d98">
  <xsd:schema xmlns:xsd="http://www.w3.org/2001/XMLSchema" xmlns:xs="http://www.w3.org/2001/XMLSchema" xmlns:p="http://schemas.microsoft.com/office/2006/metadata/properties" xmlns:ns2="d9806f6b-2bb9-4233-b7af-baa662576e0d" xmlns:ns3="42d86db9-da0b-4c4f-844f-c04249f7490d" targetNamespace="http://schemas.microsoft.com/office/2006/metadata/properties" ma:root="true" ma:fieldsID="c8238a98c7b53f7871988f21cf7d6735" ns2:_="" ns3:_="">
    <xsd:import namespace="d9806f6b-2bb9-4233-b7af-baa662576e0d"/>
    <xsd:import namespace="42d86db9-da0b-4c4f-844f-c04249f749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06f6b-2bb9-4233-b7af-baa662576e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b928aae1-de36-4bf3-aa83-8ec72f0ca8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86db9-da0b-4c4f-844f-c04249f7490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08708ed-aa23-4696-8ea9-7ad5d7fe1ff0}" ma:internalName="TaxCatchAll" ma:showField="CatchAllData" ma:web="42d86db9-da0b-4c4f-844f-c04249f749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E5FDF4-7A79-471D-8D2E-869D0AA959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365255-340D-4930-93D5-CE4125C324C7}">
  <ds:schemaRefs>
    <ds:schemaRef ds:uri="http://schemas.microsoft.com/office/2006/metadata/properties"/>
    <ds:schemaRef ds:uri="http://schemas.microsoft.com/office/infopath/2007/PartnerControls"/>
    <ds:schemaRef ds:uri="d9806f6b-2bb9-4233-b7af-baa662576e0d"/>
    <ds:schemaRef ds:uri="42d86db9-da0b-4c4f-844f-c04249f7490d"/>
  </ds:schemaRefs>
</ds:datastoreItem>
</file>

<file path=customXml/itemProps3.xml><?xml version="1.0" encoding="utf-8"?>
<ds:datastoreItem xmlns:ds="http://schemas.openxmlformats.org/officeDocument/2006/customXml" ds:itemID="{3750427C-B486-4D81-B136-9FE120E886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06f6b-2bb9-4233-b7af-baa662576e0d"/>
    <ds:schemaRef ds:uri="42d86db9-da0b-4c4f-844f-c04249f749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追加AD申請可能枚数</vt:lpstr>
      <vt:lpstr>申請書 (入力用)</vt:lpstr>
      <vt:lpstr>'申請書 (入力用)'!Print_Area</vt:lpstr>
    </vt:vector>
  </TitlesOfParts>
  <Manager/>
  <Company>広島修道大学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礼人</cp:lastModifiedBy>
  <cp:revision/>
  <cp:lastPrinted>2022-08-12T03:40:10Z</cp:lastPrinted>
  <dcterms:created xsi:type="dcterms:W3CDTF">2022-07-17T04:28:12Z</dcterms:created>
  <dcterms:modified xsi:type="dcterms:W3CDTF">2022-08-13T05:43:54Z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0x010100D86CA498CEA03946B0F60D6D0B765699</vt:lpwstr>
  </property>
  <property fmtid="{D5CDD505-2E9C-101B-9397-08002B2CF9AE}" pid="3" name="MediaServiceImageTags">
    <vt:lpwstr/>
  </property>
</Properties>
</file>